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ожение" sheetId="1" r:id="rId1"/>
  </sheets>
  <calcPr calcId="125725" iterateDelta="1E-4"/>
</workbook>
</file>

<file path=xl/calcChain.xml><?xml version="1.0" encoding="utf-8"?>
<calcChain xmlns="http://schemas.openxmlformats.org/spreadsheetml/2006/main">
  <c r="I7" i="1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2"/>
  <c r="I33"/>
  <c r="I34"/>
  <c r="I35"/>
  <c r="I36"/>
  <c r="I37"/>
  <c r="I38"/>
  <c r="I39"/>
  <c r="I40"/>
  <c r="I41"/>
  <c r="I42"/>
  <c r="I43"/>
  <c r="I44"/>
  <c r="I45"/>
  <c r="I47"/>
  <c r="I48"/>
  <c r="I49"/>
  <c r="I50"/>
  <c r="I51"/>
  <c r="I52"/>
  <c r="I54"/>
  <c r="I55"/>
  <c r="I61"/>
  <c r="I63"/>
  <c r="I65"/>
  <c r="I66"/>
  <c r="I67"/>
  <c r="I69"/>
  <c r="I70"/>
  <c r="I71"/>
  <c r="I72"/>
  <c r="I73"/>
  <c r="I74"/>
  <c r="I75"/>
  <c r="I76"/>
  <c r="I77"/>
  <c r="I79"/>
  <c r="I80"/>
  <c r="I81"/>
  <c r="I82"/>
  <c r="I83"/>
  <c r="I86"/>
  <c r="I87"/>
  <c r="I88"/>
  <c r="I6"/>
  <c r="H47"/>
  <c r="H48"/>
  <c r="H70"/>
  <c r="H51"/>
  <c r="H26"/>
  <c r="G9"/>
  <c r="G10"/>
  <c r="G11"/>
  <c r="G12"/>
  <c r="G14"/>
  <c r="G15"/>
  <c r="G17"/>
  <c r="G18"/>
  <c r="G20"/>
  <c r="G21"/>
  <c r="G25"/>
  <c r="G27"/>
  <c r="G28"/>
  <c r="G29"/>
  <c r="G30"/>
  <c r="G31"/>
  <c r="G32"/>
  <c r="G34"/>
  <c r="G36"/>
  <c r="G37"/>
  <c r="G39"/>
  <c r="G40"/>
  <c r="G41"/>
  <c r="G42"/>
  <c r="G43"/>
  <c r="G45"/>
  <c r="G46"/>
  <c r="G49"/>
  <c r="G51"/>
  <c r="G52"/>
  <c r="G53"/>
  <c r="G54"/>
  <c r="G56"/>
  <c r="G58"/>
  <c r="G59"/>
  <c r="G60"/>
  <c r="G61"/>
  <c r="G62"/>
  <c r="G63"/>
  <c r="G64"/>
  <c r="G65"/>
  <c r="G66"/>
  <c r="G69"/>
  <c r="G70"/>
  <c r="G71"/>
  <c r="G72"/>
  <c r="G73"/>
  <c r="G74"/>
  <c r="G76"/>
  <c r="G78"/>
  <c r="G79"/>
  <c r="G80"/>
  <c r="G81"/>
  <c r="G82"/>
  <c r="G83"/>
  <c r="G84"/>
  <c r="G85"/>
  <c r="F44" l="1"/>
  <c r="F82"/>
  <c r="F70"/>
  <c r="F51"/>
  <c r="F8" l="1"/>
  <c r="H8"/>
  <c r="F11"/>
  <c r="H11"/>
  <c r="F16"/>
  <c r="G16" s="1"/>
  <c r="H16"/>
  <c r="F19"/>
  <c r="G19" s="1"/>
  <c r="H19"/>
  <c r="F26"/>
  <c r="F33"/>
  <c r="H33"/>
  <c r="F35"/>
  <c r="G35" s="1"/>
  <c r="F38"/>
  <c r="G38" s="1"/>
  <c r="H82"/>
  <c r="E82"/>
  <c r="D82"/>
  <c r="C82"/>
  <c r="E70"/>
  <c r="E48" s="1"/>
  <c r="E47" s="1"/>
  <c r="D70"/>
  <c r="C70"/>
  <c r="E51"/>
  <c r="D51"/>
  <c r="C51"/>
  <c r="C48"/>
  <c r="C47" s="1"/>
  <c r="E44"/>
  <c r="D44"/>
  <c r="C44"/>
  <c r="G44" s="1"/>
  <c r="E38"/>
  <c r="D38"/>
  <c r="C38"/>
  <c r="E35"/>
  <c r="D35"/>
  <c r="C35"/>
  <c r="E33"/>
  <c r="D33"/>
  <c r="C33"/>
  <c r="E26"/>
  <c r="E24" s="1"/>
  <c r="D26"/>
  <c r="D24" s="1"/>
  <c r="C26"/>
  <c r="C24"/>
  <c r="E19"/>
  <c r="D19"/>
  <c r="C19"/>
  <c r="E16"/>
  <c r="D16"/>
  <c r="C16"/>
  <c r="E11"/>
  <c r="D11"/>
  <c r="C11"/>
  <c r="E8"/>
  <c r="D8"/>
  <c r="C8"/>
  <c r="D7" l="1"/>
  <c r="D23"/>
  <c r="D6" s="1"/>
  <c r="E7"/>
  <c r="C23"/>
  <c r="H7"/>
  <c r="G33"/>
  <c r="C7"/>
  <c r="G8"/>
  <c r="F24"/>
  <c r="G24" s="1"/>
  <c r="G26"/>
  <c r="E23"/>
  <c r="E6" s="1"/>
  <c r="E88" s="1"/>
  <c r="H23"/>
  <c r="D48"/>
  <c r="D47" s="1"/>
  <c r="F48"/>
  <c r="F7"/>
  <c r="F23" l="1"/>
  <c r="G23" s="1"/>
  <c r="H6"/>
  <c r="H88"/>
  <c r="F47"/>
  <c r="G47" s="1"/>
  <c r="G48"/>
  <c r="C6"/>
  <c r="G7"/>
  <c r="F6"/>
  <c r="F88" s="1"/>
  <c r="D88"/>
  <c r="C88" l="1"/>
  <c r="G88" s="1"/>
  <c r="G6"/>
</calcChain>
</file>

<file path=xl/sharedStrings.xml><?xml version="1.0" encoding="utf-8"?>
<sst xmlns="http://schemas.openxmlformats.org/spreadsheetml/2006/main" count="175" uniqueCount="175">
  <si>
    <t xml:space="preserve">                </t>
  </si>
  <si>
    <t>руб.</t>
  </si>
  <si>
    <t>Код бюджетной классификации Российской Федерации</t>
  </si>
  <si>
    <t>Наименование</t>
  </si>
  <si>
    <t>2023 год</t>
  </si>
  <si>
    <t>2024 год</t>
  </si>
  <si>
    <t>2025 год</t>
  </si>
  <si>
    <t>1 00 00000 00 0000 000</t>
  </si>
  <si>
    <t xml:space="preserve">НАЛОГОВЫЕ И НЕНАЛОГОВЫЕ ДОХОДЫ                                    </t>
  </si>
  <si>
    <t xml:space="preserve">НАЛОГОВЫЕ  ДОХОДЫ                                    </t>
  </si>
  <si>
    <t>1 01 00000 00 0000 000</t>
  </si>
  <si>
    <t xml:space="preserve">НАЛОГИ НА ПРИБЫЛЬ, ДОХОДЫ                    </t>
  </si>
  <si>
    <t>1 01 02000 01 0000 110</t>
  </si>
  <si>
    <t xml:space="preserve">Налог на доходы физических лиц               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</si>
  <si>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</si>
  <si>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</si>
  <si>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</si>
  <si>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 xml:space="preserve">НАЛОГИ НА СОВОКУПНЫЙ ДОХОД                   </t>
  </si>
  <si>
    <t xml:space="preserve">1 05 01000 00 0000 110 </t>
  </si>
  <si>
    <t>Налог, взимаемый в связи с применением упрощенной системы налогообложения</t>
  </si>
  <si>
    <t xml:space="preserve">1 05 03000 01 0000 110 </t>
  </si>
  <si>
    <t xml:space="preserve">Единый сельскохозяйственный налог            </t>
  </si>
  <si>
    <t xml:space="preserve">1 05 04010 02 0000 110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</si>
  <si>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</si>
  <si>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</si>
  <si>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 xml:space="preserve">НАЛОГИ НА ИМУЩЕСТВО                          </t>
  </si>
  <si>
    <t xml:space="preserve">1 06 01020 04 0000 110 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</si>
  <si>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    </t>
  </si>
  <si>
    <t>1 06 06000 00 0000 110</t>
  </si>
  <si>
    <t xml:space="preserve">Земельный налог </t>
  </si>
  <si>
    <t>1 08 00000 00 0000 000</t>
  </si>
  <si>
    <t xml:space="preserve">ГОСУДАРСТВЕННАЯ ПОШЛИНА               </t>
  </si>
  <si>
    <t xml:space="preserve">1 08 03010 01 0000 110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</si>
  <si>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          </t>
  </si>
  <si>
    <t xml:space="preserve">1 08 07150 01 0000 110 </t>
  </si>
  <si>
    <t xml:space="preserve">Государственная пошлина за выдачу разрешения на установку рекламной конструкции           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</si>
  <si>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</si>
  <si>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</si>
  <si>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</si>
  <si>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</si>
  <si>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</si>
  <si>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</si>
  <si>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</si>
  <si>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</si>
  <si>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</si>
  <si>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</si>
  <si>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учреждении)</t>
  </si>
  <si>
    <t xml:space="preserve">1 11 05034 04 0000 120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</si>
  <si>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</si>
  <si>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1 11 05074 04 0000 120 </t>
  </si>
  <si>
    <t>Доходы от сдачи в аренду имущества, составляющего казну городских округов (за исключением земельных участков)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</si>
  <si>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</si>
  <si>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</si>
  <si>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1 11 09044 04 0000 120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</si>
  <si>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</si>
  <si>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1 12 00000 00 0000 000</t>
  </si>
  <si>
    <t>ПЛАТЕЖИ ПРИ ПОЛЬЗОВАНИИ ПРИРОДНЫМИ РЕСУРСАМИ</t>
  </si>
  <si>
    <t xml:space="preserve">1 12 01000 01 0000 120 </t>
  </si>
  <si>
    <t>Плата за негативное воздействие на окружающую среду</t>
  </si>
  <si>
    <t>1 13 00000 00 0000 000</t>
  </si>
  <si>
    <t xml:space="preserve">ДОХОДЫ ОТ ОКАЗАНИЯ ПЛАТНЫХ УСЛУГ И КОМПЕНСАЦИИ ЗАТРАТ ГОСУДАРСТВА               </t>
  </si>
  <si>
    <t xml:space="preserve">1 13 02064 04 0000 130 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</si>
  <si>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</si>
  <si>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1 13 02994 04 0000 130</t>
  </si>
  <si>
    <t>Прочие доходы от компенсации затрат бюджетов городских округов</t>
  </si>
  <si>
    <t>1 14 00000 00 0000 000</t>
  </si>
  <si>
    <t xml:space="preserve">ДОХОДЫ ОТ ПРОДАЖИ МАТЕРИАЛЬНЫХ И НЕМАТЕРИАЛЬНЫХ АКТИВОВ                       </t>
  </si>
  <si>
    <t xml:space="preserve">1 14 02040 04 0000 410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</si>
  <si>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</si>
  <si>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</si>
  <si>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</si>
  <si>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1 14 06312 04 0000 430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</si>
  <si>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</si>
  <si>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1 15 00000 00 0000 000 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</si>
  <si>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</si>
  <si>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</si>
  <si>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</si>
  <si>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</si>
  <si>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</si>
  <si>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1 17 05040 04 0000 180</t>
  </si>
  <si>
    <t>Прочие неналоговые доходы бюджетов городских округов</t>
  </si>
  <si>
    <t>2 00 00000 00 0000 000</t>
  </si>
  <si>
    <t xml:space="preserve">БЕЗВОЗМЕЗДНЫЕ ПОСТУПЛЕНИЯ </t>
  </si>
  <si>
    <t>2 02 00000 00 0000 000</t>
  </si>
  <si>
    <t xml:space="preserve">БЕЗВОЗМЕЗДНЫЕ ПОСТУПЛЕНИЯ ОТ ДРУГИХ БЮДЖЕТОВ БЮДЖЕТНОЙ СИСТЕМЫ РОССИЙСКОЙ ФЕДЕРАЦИИ     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</si>
  <si>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</si>
  <si>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</si>
  <si>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2 02 20302 04 0000 150 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</si>
  <si>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</si>
  <si>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2 02 25065 04 0000 150 </t>
  </si>
  <si>
    <t xml:space="preserve"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 </t>
  </si>
  <si>
    <t xml:space="preserve">2 02 25081 04 0000 150 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</si>
  <si>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</si>
  <si>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2 02 25466 04 0000 150 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</si>
  <si>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</si>
  <si>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2 02 25467 04 0000 150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</si>
  <si>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</si>
  <si>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2 02 25497 04 0000 150 </t>
  </si>
  <si>
    <t>Субсидии бюджетам городских округов на реализацию мероприятий по обеспечению жильем молодых семей</t>
  </si>
  <si>
    <t xml:space="preserve">2 02 25555 04 0000 150 </t>
  </si>
  <si>
    <t>Субсидии бюджетам муниципальных районов на реализацию программ формирования современной городской среды</t>
  </si>
  <si>
    <t>Субсидии бюджетам городских округов на обеспечение комплексного развития сельских территорий</t>
  </si>
  <si>
    <t xml:space="preserve">2 02 25590 04 0000 150 </t>
  </si>
  <si>
    <t>Субсидии бюджетам городских округов на техническое оснащение муниципальных музеев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</si>
  <si>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</si>
  <si>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</si>
  <si>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</si>
  <si>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</si>
  <si>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</si>
  <si>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</si>
  <si>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2 02 30029 04 0000 150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</si>
  <si>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</si>
  <si>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2 02 35082 04 0000 150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</si>
  <si>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</si>
  <si>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</si>
  <si>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</si>
  <si>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2 02 35304 04 0000 150 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</si>
  <si>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</si>
  <si>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2 02 35930 04 0000 150 </t>
  </si>
  <si>
    <t>Субвенции бюджетам городских округов на государственную регистрацию актов гражданского состояния</t>
  </si>
  <si>
    <t xml:space="preserve">2 02 36900 04 0000 150 </t>
  </si>
  <si>
    <t>Единая субвенция бюджетам городских округов из бюджета субъекта Российской Федерации</t>
  </si>
  <si>
    <t xml:space="preserve">2 02 39999 04 0000 150 </t>
  </si>
  <si>
    <t xml:space="preserve">Прочие субвенции бюджетам городских округов </t>
  </si>
  <si>
    <t xml:space="preserve">2 02 40000 00 0000 150
</t>
  </si>
  <si>
    <t xml:space="preserve">Иные межбюджетные трансферты
</t>
  </si>
  <si>
    <t xml:space="preserve">2 02 45303 04 0000 150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</si>
  <si>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</si>
  <si>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ВСЕГО ДОХОДОВ</t>
  </si>
  <si>
    <t>Ожидаемое исполнение 2022 года</t>
  </si>
  <si>
    <t>Отношение плановых значений 2023 года к ожидаемому исполнению 2022 года</t>
  </si>
  <si>
    <t xml:space="preserve">Фактическое исполнение 2021 года </t>
  </si>
  <si>
    <t>Отношение плановых значений 2023 года к фактически исполненным значениям 2021 года</t>
  </si>
  <si>
    <t xml:space="preserve">Единый налог на вмененный доход для отдельных видов деятельности                           </t>
  </si>
  <si>
    <t>Дотации бюджетам городских округов на поддержку мер по обеспечению сбалансированности бюджетов</t>
  </si>
  <si>
    <t>2 02 15002 04 0000 150</t>
  </si>
  <si>
    <t xml:space="preserve">2 02 20299 04 0000 150
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</si>
  <si>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</si>
  <si>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</si>
  <si>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2 02 20300 04 0000 150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</si>
  <si>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</si>
  <si>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2 02 25228 04 0000 150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</si>
  <si>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</si>
  <si>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2 02 25243 04 0000 150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</si>
  <si>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</si>
  <si>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</si>
  <si>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развитие сети учреждений культурно-досугового типа</t>
  </si>
  <si>
    <t>2 02 25513 04 0000 150</t>
  </si>
  <si>
    <t>Субсидия бюджетам городских округов на поддержку отрасли культуры</t>
  </si>
  <si>
    <t xml:space="preserve">2 02 25519 04 0000 150 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</si>
  <si>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</si>
  <si>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 xml:space="preserve">2 02 45505 04 0000 150 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</si>
  <si>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</si>
  <si>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2 02 49999 04 0000 150 </t>
  </si>
  <si>
    <t xml:space="preserve">Прочие межбюджетные трансферты, передаваемые бюджетам городских округов </t>
  </si>
  <si>
    <t xml:space="preserve">Инициативные платежи, зачисляемые в бюджеты городских округов
</t>
  </si>
  <si>
    <t>1 17 15020 04 0000 150</t>
  </si>
  <si>
    <t>1 05 02000 02 0000 110</t>
  </si>
  <si>
    <t>1 09 00000 00 0000 000</t>
  </si>
  <si>
    <t>ЗАДОЛЖЕННОСТЬ И ПЕРЕРАСЧЕТЫ ПО ОТМЕНЕННЫМ НАЛОГАМ, СБОРАМ И ИНЫМ ОБЯЗАТЕЛЬНЫМ ПЛАТЕЖАМ</t>
  </si>
  <si>
    <t>2 02 19999 00 0000 150</t>
  </si>
  <si>
    <t>Прочие дотации</t>
  </si>
  <si>
    <t xml:space="preserve">2 02 25016 04 0000 150 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</si>
  <si>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</si>
  <si>
    <t>2 02 25576 04 0000 150</t>
  </si>
  <si>
    <t xml:space="preserve">2 02 35260 04 0000 150 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</si>
  <si>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</si>
  <si>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2 02 35485 04 0000 150</t>
  </si>
  <si>
    <t xml:space="preserve">2 02 35469 04 0000 150 </t>
  </si>
  <si>
    <t>Субвенции бюджетам городских округов на проведение Всероссийской переписи населения 2020 года</t>
  </si>
  <si>
    <t>Прочие безвозмездные поступления в бюджеты городских округов</t>
  </si>
  <si>
    <t>2 07 04050 04 0000 150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</si>
  <si>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</si>
  <si>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2 19 60010 04 0000 150</t>
  </si>
  <si>
    <t>Сведения о доходах бюджета Уссурийского городского округа по видам доходов на 2023 год и плановый период 2024-2025 годы в сравнении с ожидаемым исполнением за текущий 2022 год и отчетом за отчетный 2021 год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</si>
</sst>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i/>
      <sz val="9"/>
      <color rgb="FF0000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" fontId="9" fillId="0" borderId="3">
      <alignment horizontal="center" vertical="center" shrinkToFit="1"/>
    </xf>
  </cellStyleXfs>
  <cellXfs count="37">
    <xf numFmtId="0" fontId="0" fillId="0" borderId="0" xfId="0"/>
    <xf numFmtId="0" fontId="2" fillId="0" borderId="0" xfId="0" applyFont="1" applyAlignment="1"/>
    <xf numFmtId="0" fontId="0" fillId="0" borderId="0" xfId="0" applyFill="1"/>
    <xf numFmtId="0" fontId="3" fillId="0" borderId="1" xfId="0" applyFon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4" fontId="4" fillId="0" borderId="1" xfId="0" applyNumberFormat="1" applyFont="1" applyFill="1" applyBorder="1" applyAlignment="1">
      <alignment horizontal="right" vertical="top" wrapText="1"/>
    </xf>
    <xf numFmtId="0" fontId="8" fillId="0" borderId="1" xfId="1" applyFont="1" applyBorder="1" applyAlignment="1" applyProtection="1">
      <alignment wrapText="1"/>
    </xf>
    <xf numFmtId="0" fontId="8" fillId="0" borderId="0" xfId="1" applyFont="1" applyAlignment="1" applyProtection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wrapText="1"/>
    </xf>
    <xf numFmtId="4" fontId="4" fillId="0" borderId="2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</cellXfs>
  <cellStyles count="3">
    <cellStyle name="xl40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tabSelected="1" zoomScaleNormal="100" workbookViewId="0">
      <selection activeCell="A2" sqref="A2:I2"/>
    </sheetView>
  </sheetViews>
  <sheetFormatPr defaultRowHeight="15"/>
  <cols>
    <col min="1" max="1" width="23.85546875" customWidth="1"/>
    <col min="2" max="2" width="49.7109375" customWidth="1"/>
    <col min="3" max="3" width="17.28515625" style="2" customWidth="1"/>
    <col min="4" max="5" width="17.28515625" bestFit="1" customWidth="1"/>
    <col min="6" max="6" width="18.42578125" bestFit="1" customWidth="1"/>
    <col min="7" max="7" width="17.28515625" bestFit="1" customWidth="1"/>
    <col min="8" max="8" width="18.42578125" bestFit="1" customWidth="1"/>
    <col min="9" max="9" width="17.28515625" bestFit="1" customWidth="1"/>
  </cols>
  <sheetData>
    <row r="2" spans="1:9" ht="48.75" customHeight="1">
      <c r="A2" s="33" t="s">
        <v>174</v>
      </c>
      <c r="B2" s="33"/>
      <c r="C2" s="33"/>
      <c r="D2" s="33"/>
      <c r="E2" s="33"/>
      <c r="F2" s="33"/>
      <c r="G2" s="33"/>
      <c r="H2" s="33"/>
      <c r="I2" s="33"/>
    </row>
    <row r="3" spans="1:9" ht="16.5">
      <c r="A3" s="1" t="s">
        <v>0</v>
      </c>
      <c r="I3" s="2" t="s">
        <v>1</v>
      </c>
    </row>
    <row r="4" spans="1:9" ht="126">
      <c r="A4" s="34" t="s">
        <v>2</v>
      </c>
      <c r="B4" s="35" t="s">
        <v>3</v>
      </c>
      <c r="C4" s="36" t="s">
        <v>4</v>
      </c>
      <c r="D4" s="36" t="s">
        <v>5</v>
      </c>
      <c r="E4" s="36" t="s">
        <v>6</v>
      </c>
      <c r="F4" s="36" t="s">
        <v>129</v>
      </c>
      <c r="G4" s="36" t="s">
        <v>130</v>
      </c>
      <c r="H4" s="36" t="s">
        <v>131</v>
      </c>
      <c r="I4" s="36" t="s">
        <v>132</v>
      </c>
    </row>
    <row r="5" spans="1:9" ht="15.75">
      <c r="A5" s="3">
        <v>1</v>
      </c>
      <c r="B5" s="3">
        <v>2</v>
      </c>
      <c r="C5" s="4"/>
      <c r="D5" s="4"/>
      <c r="E5" s="4"/>
      <c r="F5" s="4"/>
      <c r="G5" s="4"/>
      <c r="H5" s="4"/>
      <c r="I5" s="4"/>
    </row>
    <row r="6" spans="1:9" s="8" customFormat="1" ht="15.75">
      <c r="A6" s="5" t="s">
        <v>7</v>
      </c>
      <c r="B6" s="6" t="s">
        <v>8</v>
      </c>
      <c r="C6" s="7">
        <f>C7+C23</f>
        <v>2701721700</v>
      </c>
      <c r="D6" s="7">
        <f>D7+D23</f>
        <v>2825280900</v>
      </c>
      <c r="E6" s="7">
        <f>E7+E23</f>
        <v>2836705300</v>
      </c>
      <c r="F6" s="7">
        <f>F7+F23</f>
        <v>3696938583</v>
      </c>
      <c r="G6" s="32">
        <f>C6/F6*100</f>
        <v>73.079972505456141</v>
      </c>
      <c r="H6" s="7">
        <f>H7+H23</f>
        <v>3407299178.4399996</v>
      </c>
      <c r="I6" s="32">
        <f>C6/H6*100</f>
        <v>79.292177132416015</v>
      </c>
    </row>
    <row r="7" spans="1:9" s="8" customFormat="1" ht="15.75">
      <c r="A7" s="5"/>
      <c r="B7" s="6" t="s">
        <v>9</v>
      </c>
      <c r="C7" s="7">
        <f>C8+C10+C11+C16+C19</f>
        <v>2465579500</v>
      </c>
      <c r="D7" s="7">
        <f>D8+D10+D11+D16+D19</f>
        <v>2594466800</v>
      </c>
      <c r="E7" s="7">
        <f>E8+E10+E11+E16+E19</f>
        <v>2614346700</v>
      </c>
      <c r="F7" s="7">
        <f>F8+F10+F11+F16+F19</f>
        <v>3376978550</v>
      </c>
      <c r="G7" s="32">
        <f t="shared" ref="G7:G74" si="0">C7/F7*100</f>
        <v>73.011405417425593</v>
      </c>
      <c r="H7" s="7">
        <f>H8+H10+H11+H16+H19+H22</f>
        <v>3108984852.7999997</v>
      </c>
      <c r="I7" s="32">
        <f t="shared" ref="I7:I70" si="1">C7/H7*100</f>
        <v>79.304969845043189</v>
      </c>
    </row>
    <row r="8" spans="1:9" ht="15.75">
      <c r="A8" s="9" t="s">
        <v>10</v>
      </c>
      <c r="B8" s="10" t="s">
        <v>11</v>
      </c>
      <c r="C8" s="11">
        <f t="shared" ref="C8:H8" si="2">C9</f>
        <v>1956336000</v>
      </c>
      <c r="D8" s="11">
        <f t="shared" si="2"/>
        <v>2072172000</v>
      </c>
      <c r="E8" s="11">
        <f t="shared" si="2"/>
        <v>2080889000</v>
      </c>
      <c r="F8" s="11">
        <f t="shared" si="2"/>
        <v>2454738000</v>
      </c>
      <c r="G8" s="32">
        <f t="shared" si="0"/>
        <v>79.696326043757011</v>
      </c>
      <c r="H8" s="11">
        <f t="shared" si="2"/>
        <v>2512846394.7399998</v>
      </c>
      <c r="I8" s="32">
        <f t="shared" si="1"/>
        <v>77.853385869310927</v>
      </c>
    </row>
    <row r="9" spans="1:9" ht="15.75">
      <c r="A9" s="9" t="s">
        <v>12</v>
      </c>
      <c r="B9" s="10" t="s">
        <v>13</v>
      </c>
      <c r="C9" s="11">
        <v>1956336000</v>
      </c>
      <c r="D9" s="11">
        <v>2072172000</v>
      </c>
      <c r="E9" s="11">
        <v>2080889000</v>
      </c>
      <c r="F9" s="11">
        <v>2454738000</v>
      </c>
      <c r="G9" s="32">
        <f t="shared" si="0"/>
        <v>79.696326043757011</v>
      </c>
      <c r="H9" s="11">
        <v>2512846394.7399998</v>
      </c>
      <c r="I9" s="32">
        <f t="shared" si="1"/>
        <v>77.853385869310927</v>
      </c>
    </row>
    <row r="10" spans="1:9" ht="47.25">
      <c r="A10" s="12" t="s">
        <v>14</v>
      </c>
      <c r="B10" s="13" t="s">
        <v>15</v>
      </c>
      <c r="C10" s="11">
        <v>41264800</v>
      </c>
      <c r="D10" s="11">
        <v>41264800</v>
      </c>
      <c r="E10" s="11">
        <v>41264800</v>
      </c>
      <c r="F10" s="11">
        <v>37490150</v>
      </c>
      <c r="G10" s="32">
        <f t="shared" si="0"/>
        <v>110.068377960611</v>
      </c>
      <c r="H10" s="11">
        <v>34816392.25</v>
      </c>
      <c r="I10" s="32">
        <f t="shared" si="1"/>
        <v>118.52118307864021</v>
      </c>
    </row>
    <row r="11" spans="1:9" ht="15.75">
      <c r="A11" s="9" t="s">
        <v>16</v>
      </c>
      <c r="B11" s="10" t="s">
        <v>17</v>
      </c>
      <c r="C11" s="11">
        <f>SUM(C12:C15)</f>
        <v>135001500</v>
      </c>
      <c r="D11" s="11">
        <f>SUM(D12:D15)</f>
        <v>140627000</v>
      </c>
      <c r="E11" s="11">
        <f>SUM(E12:E15)</f>
        <v>145035600</v>
      </c>
      <c r="F11" s="11">
        <f>SUM(F12:F15)</f>
        <v>567613000</v>
      </c>
      <c r="G11" s="32">
        <f t="shared" si="0"/>
        <v>23.784074712876553</v>
      </c>
      <c r="H11" s="11">
        <f>SUM(H12:H15)</f>
        <v>189056729.93000001</v>
      </c>
      <c r="I11" s="32">
        <f t="shared" si="1"/>
        <v>71.407931391802634</v>
      </c>
    </row>
    <row r="12" spans="1:9" ht="31.5">
      <c r="A12" s="9" t="s">
        <v>18</v>
      </c>
      <c r="B12" s="10" t="s">
        <v>19</v>
      </c>
      <c r="C12" s="11">
        <v>26630000</v>
      </c>
      <c r="D12" s="11">
        <v>28077000</v>
      </c>
      <c r="E12" s="11">
        <v>28192000</v>
      </c>
      <c r="F12" s="11">
        <v>461150000</v>
      </c>
      <c r="G12" s="32">
        <f t="shared" si="0"/>
        <v>5.7746937005312802</v>
      </c>
      <c r="H12" s="11">
        <v>23067791.199999999</v>
      </c>
      <c r="I12" s="32">
        <f t="shared" si="1"/>
        <v>115.44234889727977</v>
      </c>
    </row>
    <row r="13" spans="1:9" ht="31.5">
      <c r="A13" s="9" t="s">
        <v>157</v>
      </c>
      <c r="B13" s="10" t="s">
        <v>133</v>
      </c>
      <c r="C13" s="11"/>
      <c r="D13" s="11"/>
      <c r="E13" s="11"/>
      <c r="F13" s="11"/>
      <c r="G13" s="32"/>
      <c r="H13" s="11">
        <v>36852254.75</v>
      </c>
      <c r="I13" s="32">
        <f t="shared" si="1"/>
        <v>0</v>
      </c>
    </row>
    <row r="14" spans="1:9" ht="15.75">
      <c r="A14" s="9" t="s">
        <v>20</v>
      </c>
      <c r="B14" s="10" t="s">
        <v>21</v>
      </c>
      <c r="C14" s="11">
        <v>7972500</v>
      </c>
      <c r="D14" s="11">
        <v>8339200</v>
      </c>
      <c r="E14" s="11">
        <v>8672800</v>
      </c>
      <c r="F14" s="11">
        <v>8608000</v>
      </c>
      <c r="G14" s="32">
        <f t="shared" si="0"/>
        <v>92.617332713754649</v>
      </c>
      <c r="H14" s="11">
        <v>24300776.149999999</v>
      </c>
      <c r="I14" s="32">
        <f t="shared" si="1"/>
        <v>32.807594089952559</v>
      </c>
    </row>
    <row r="15" spans="1:9" ht="47.25">
      <c r="A15" s="14" t="s">
        <v>22</v>
      </c>
      <c r="B15" s="15" t="s">
        <v>23</v>
      </c>
      <c r="C15" s="11">
        <v>100399000</v>
      </c>
      <c r="D15" s="11">
        <v>104210800</v>
      </c>
      <c r="E15" s="11">
        <v>108170800</v>
      </c>
      <c r="F15" s="11">
        <v>97855000</v>
      </c>
      <c r="G15" s="32">
        <f t="shared" si="0"/>
        <v>102.59976495835674</v>
      </c>
      <c r="H15" s="11">
        <v>104835907.83</v>
      </c>
      <c r="I15" s="32">
        <f t="shared" si="1"/>
        <v>95.767759423426938</v>
      </c>
    </row>
    <row r="16" spans="1:9" ht="15.75">
      <c r="A16" s="9" t="s">
        <v>24</v>
      </c>
      <c r="B16" s="10" t="s">
        <v>25</v>
      </c>
      <c r="C16" s="11">
        <f t="shared" ref="C16:E16" si="3">SUM(C17:C18)</f>
        <v>304177200</v>
      </c>
      <c r="D16" s="11">
        <f t="shared" si="3"/>
        <v>311603000</v>
      </c>
      <c r="E16" s="11">
        <f t="shared" si="3"/>
        <v>318357300</v>
      </c>
      <c r="F16" s="11">
        <f t="shared" ref="F16:H16" si="4">SUM(F17:F18)</f>
        <v>284652400</v>
      </c>
      <c r="G16" s="32">
        <f t="shared" si="0"/>
        <v>106.85917280163454</v>
      </c>
      <c r="H16" s="11">
        <f t="shared" si="4"/>
        <v>340729709.74000001</v>
      </c>
      <c r="I16" s="32">
        <f t="shared" si="1"/>
        <v>89.272285716472439</v>
      </c>
    </row>
    <row r="17" spans="1:9" ht="63">
      <c r="A17" s="9" t="s">
        <v>26</v>
      </c>
      <c r="B17" s="10" t="s">
        <v>27</v>
      </c>
      <c r="C17" s="11">
        <v>161431400</v>
      </c>
      <c r="D17" s="11">
        <v>168857200</v>
      </c>
      <c r="E17" s="11">
        <v>175611500</v>
      </c>
      <c r="F17" s="11">
        <v>142346000</v>
      </c>
      <c r="G17" s="32">
        <f t="shared" si="0"/>
        <v>113.40775294001939</v>
      </c>
      <c r="H17" s="11">
        <v>136422017.34999999</v>
      </c>
      <c r="I17" s="32">
        <f t="shared" si="1"/>
        <v>118.33236535847196</v>
      </c>
    </row>
    <row r="18" spans="1:9" ht="15.75">
      <c r="A18" s="9" t="s">
        <v>28</v>
      </c>
      <c r="B18" s="10" t="s">
        <v>29</v>
      </c>
      <c r="C18" s="11">
        <v>142745800</v>
      </c>
      <c r="D18" s="11">
        <v>142745800</v>
      </c>
      <c r="E18" s="11">
        <v>142745800</v>
      </c>
      <c r="F18" s="11">
        <v>142306400</v>
      </c>
      <c r="G18" s="32">
        <f t="shared" si="0"/>
        <v>100.30877037153634</v>
      </c>
      <c r="H18" s="11">
        <v>204307692.38999999</v>
      </c>
      <c r="I18" s="32">
        <f t="shared" si="1"/>
        <v>69.868049670648048</v>
      </c>
    </row>
    <row r="19" spans="1:9" ht="15.75">
      <c r="A19" s="9" t="s">
        <v>30</v>
      </c>
      <c r="B19" s="10" t="s">
        <v>31</v>
      </c>
      <c r="C19" s="11">
        <f t="shared" ref="C19:E19" si="5">SUM(C20:C21)</f>
        <v>28800000</v>
      </c>
      <c r="D19" s="11">
        <f t="shared" si="5"/>
        <v>28800000</v>
      </c>
      <c r="E19" s="11">
        <f t="shared" si="5"/>
        <v>28800000</v>
      </c>
      <c r="F19" s="11">
        <f t="shared" ref="F19:H19" si="6">SUM(F20:F21)</f>
        <v>32485000</v>
      </c>
      <c r="G19" s="32">
        <f t="shared" si="0"/>
        <v>88.656302909034935</v>
      </c>
      <c r="H19" s="11">
        <f t="shared" si="6"/>
        <v>31574724.210000001</v>
      </c>
      <c r="I19" s="32">
        <f t="shared" si="1"/>
        <v>91.212198112814491</v>
      </c>
    </row>
    <row r="20" spans="1:9" ht="63">
      <c r="A20" s="9" t="s">
        <v>32</v>
      </c>
      <c r="B20" s="16" t="s">
        <v>33</v>
      </c>
      <c r="C20" s="11">
        <v>28000000</v>
      </c>
      <c r="D20" s="11">
        <v>28000000</v>
      </c>
      <c r="E20" s="11">
        <v>28000000</v>
      </c>
      <c r="F20" s="11">
        <v>31585000</v>
      </c>
      <c r="G20" s="32">
        <f t="shared" si="0"/>
        <v>88.649675478866556</v>
      </c>
      <c r="H20" s="11">
        <v>30689724.210000001</v>
      </c>
      <c r="I20" s="32">
        <f t="shared" si="1"/>
        <v>91.235749817772643</v>
      </c>
    </row>
    <row r="21" spans="1:9" ht="47.25">
      <c r="A21" s="9" t="s">
        <v>34</v>
      </c>
      <c r="B21" s="10" t="s">
        <v>35</v>
      </c>
      <c r="C21" s="11">
        <v>800000</v>
      </c>
      <c r="D21" s="11">
        <v>800000</v>
      </c>
      <c r="E21" s="11">
        <v>800000</v>
      </c>
      <c r="F21" s="11">
        <v>900000</v>
      </c>
      <c r="G21" s="32">
        <f t="shared" si="0"/>
        <v>88.888888888888886</v>
      </c>
      <c r="H21" s="11">
        <v>885000</v>
      </c>
      <c r="I21" s="32">
        <f t="shared" si="1"/>
        <v>90.395480225988706</v>
      </c>
    </row>
    <row r="22" spans="1:9" ht="47.25">
      <c r="A22" s="9" t="s">
        <v>158</v>
      </c>
      <c r="B22" s="10" t="s">
        <v>159</v>
      </c>
      <c r="C22" s="11"/>
      <c r="D22" s="11"/>
      <c r="E22" s="11"/>
      <c r="F22" s="11"/>
      <c r="G22" s="32"/>
      <c r="H22" s="11">
        <v>-39098.07</v>
      </c>
      <c r="I22" s="32">
        <f t="shared" si="1"/>
        <v>0</v>
      </c>
    </row>
    <row r="23" spans="1:9" ht="15.75">
      <c r="A23" s="9"/>
      <c r="B23" s="6" t="s">
        <v>36</v>
      </c>
      <c r="C23" s="7">
        <f>C24+C33+C35+C38+C42+C43+C44</f>
        <v>236142200</v>
      </c>
      <c r="D23" s="7">
        <f>D24+D33+D35+D38+D42+D43+D44</f>
        <v>230814100</v>
      </c>
      <c r="E23" s="7">
        <f>E24+E33+E35+E38+E42+E43+E44</f>
        <v>222358600</v>
      </c>
      <c r="F23" s="7">
        <f t="shared" ref="F23:H23" si="7">F24+F33+F35+F38+F42+F43+F44</f>
        <v>319960033</v>
      </c>
      <c r="G23" s="32">
        <f t="shared" si="0"/>
        <v>73.803655345916283</v>
      </c>
      <c r="H23" s="7">
        <f t="shared" si="7"/>
        <v>298314325.63999999</v>
      </c>
      <c r="I23" s="32">
        <f t="shared" si="1"/>
        <v>79.158853499034393</v>
      </c>
    </row>
    <row r="24" spans="1:9" ht="63">
      <c r="A24" s="9" t="s">
        <v>37</v>
      </c>
      <c r="B24" s="10" t="s">
        <v>38</v>
      </c>
      <c r="C24" s="17">
        <f>C25+C26+C31+C32</f>
        <v>138939600</v>
      </c>
      <c r="D24" s="17">
        <f>D25+D26+D31+D32</f>
        <v>133712700</v>
      </c>
      <c r="E24" s="17">
        <f>E25+E26+E31+E32</f>
        <v>130168600</v>
      </c>
      <c r="F24" s="17">
        <f t="shared" ref="F24" si="8">F25+F26+F31+F32</f>
        <v>190657333</v>
      </c>
      <c r="G24" s="32">
        <f t="shared" si="0"/>
        <v>72.873986965924885</v>
      </c>
      <c r="H24" s="17">
        <v>145098871.69999999</v>
      </c>
      <c r="I24" s="32">
        <f t="shared" si="1"/>
        <v>95.755120885616108</v>
      </c>
    </row>
    <row r="25" spans="1:9" ht="78.75">
      <c r="A25" s="9" t="s">
        <v>39</v>
      </c>
      <c r="B25" s="10" t="s">
        <v>40</v>
      </c>
      <c r="C25" s="11">
        <v>850000</v>
      </c>
      <c r="D25" s="11">
        <v>950000</v>
      </c>
      <c r="E25" s="11">
        <v>1050000</v>
      </c>
      <c r="F25" s="11">
        <v>1078000</v>
      </c>
      <c r="G25" s="32">
        <f t="shared" si="0"/>
        <v>78.849721706864557</v>
      </c>
      <c r="H25" s="11">
        <v>1347259</v>
      </c>
      <c r="I25" s="32">
        <f t="shared" si="1"/>
        <v>63.091061184226639</v>
      </c>
    </row>
    <row r="26" spans="1:9" ht="126">
      <c r="A26" s="9" t="s">
        <v>41</v>
      </c>
      <c r="B26" s="10" t="s">
        <v>42</v>
      </c>
      <c r="C26" s="11">
        <f>C27+C28+C29+C30</f>
        <v>107739000</v>
      </c>
      <c r="D26" s="11">
        <f>D27+D28+D29+D30</f>
        <v>102398100</v>
      </c>
      <c r="E26" s="11">
        <f>E27+E28+E29+E30</f>
        <v>98739400</v>
      </c>
      <c r="F26" s="11">
        <f t="shared" ref="F26:H26" si="9">F27+F28+F29+F30</f>
        <v>127061100</v>
      </c>
      <c r="G26" s="32">
        <f t="shared" si="0"/>
        <v>84.793064124267772</v>
      </c>
      <c r="H26" s="11">
        <f t="shared" si="9"/>
        <v>114346605.05</v>
      </c>
      <c r="I26" s="32">
        <f t="shared" si="1"/>
        <v>94.221424372756218</v>
      </c>
    </row>
    <row r="27" spans="1:9" ht="110.25">
      <c r="A27" s="9" t="s">
        <v>43</v>
      </c>
      <c r="B27" s="10" t="s">
        <v>44</v>
      </c>
      <c r="C27" s="11">
        <v>88999600</v>
      </c>
      <c r="D27" s="11">
        <v>85891800</v>
      </c>
      <c r="E27" s="11">
        <v>82642400</v>
      </c>
      <c r="F27" s="11">
        <v>113204800</v>
      </c>
      <c r="G27" s="32">
        <f t="shared" si="0"/>
        <v>78.618221135499553</v>
      </c>
      <c r="H27" s="11">
        <v>97253996.859999999</v>
      </c>
      <c r="I27" s="32">
        <f t="shared" si="1"/>
        <v>91.512537143452889</v>
      </c>
    </row>
    <row r="28" spans="1:9" ht="110.25">
      <c r="A28" s="9" t="s">
        <v>45</v>
      </c>
      <c r="B28" s="10" t="s">
        <v>46</v>
      </c>
      <c r="C28" s="11">
        <v>937300</v>
      </c>
      <c r="D28" s="11">
        <v>938100</v>
      </c>
      <c r="E28" s="11">
        <v>894500</v>
      </c>
      <c r="F28" s="11">
        <v>900000</v>
      </c>
      <c r="G28" s="32">
        <f t="shared" si="0"/>
        <v>104.14444444444445</v>
      </c>
      <c r="H28" s="11">
        <v>1537370.52</v>
      </c>
      <c r="I28" s="32">
        <f t="shared" si="1"/>
        <v>60.967736001598361</v>
      </c>
    </row>
    <row r="29" spans="1:9" ht="94.5">
      <c r="A29" s="9" t="s">
        <v>47</v>
      </c>
      <c r="B29" s="10" t="s">
        <v>48</v>
      </c>
      <c r="C29" s="11">
        <v>2955100</v>
      </c>
      <c r="D29" s="11">
        <v>1745200</v>
      </c>
      <c r="E29" s="11">
        <v>1750500</v>
      </c>
      <c r="F29" s="11">
        <v>1755300</v>
      </c>
      <c r="G29" s="32">
        <f t="shared" si="0"/>
        <v>168.35298809320344</v>
      </c>
      <c r="H29" s="11">
        <v>1843442.92</v>
      </c>
      <c r="I29" s="32">
        <f t="shared" si="1"/>
        <v>160.30330898447346</v>
      </c>
    </row>
    <row r="30" spans="1:9" ht="47.25">
      <c r="A30" s="9" t="s">
        <v>49</v>
      </c>
      <c r="B30" s="10" t="s">
        <v>50</v>
      </c>
      <c r="C30" s="11">
        <v>14847000</v>
      </c>
      <c r="D30" s="11">
        <v>13823000</v>
      </c>
      <c r="E30" s="11">
        <v>13452000</v>
      </c>
      <c r="F30" s="11">
        <v>11201000</v>
      </c>
      <c r="G30" s="32">
        <f t="shared" si="0"/>
        <v>132.55066511918579</v>
      </c>
      <c r="H30" s="11">
        <v>13711794.75</v>
      </c>
      <c r="I30" s="32">
        <f t="shared" si="1"/>
        <v>108.27904202693817</v>
      </c>
    </row>
    <row r="31" spans="1:9" ht="78.75">
      <c r="A31" s="9" t="s">
        <v>51</v>
      </c>
      <c r="B31" s="10" t="s">
        <v>52</v>
      </c>
      <c r="C31" s="11">
        <v>350600</v>
      </c>
      <c r="D31" s="11">
        <v>364600</v>
      </c>
      <c r="E31" s="11">
        <v>379200</v>
      </c>
      <c r="F31" s="11">
        <v>35204233</v>
      </c>
      <c r="G31" s="32">
        <f t="shared" si="0"/>
        <v>0.99590296428273273</v>
      </c>
      <c r="H31" s="11">
        <v>0</v>
      </c>
      <c r="I31" s="32">
        <v>0</v>
      </c>
    </row>
    <row r="32" spans="1:9" ht="110.25">
      <c r="A32" s="9" t="s">
        <v>53</v>
      </c>
      <c r="B32" s="10" t="s">
        <v>54</v>
      </c>
      <c r="C32" s="11">
        <v>30000000</v>
      </c>
      <c r="D32" s="11">
        <v>30000000</v>
      </c>
      <c r="E32" s="11">
        <v>30000000</v>
      </c>
      <c r="F32" s="11">
        <v>27314000</v>
      </c>
      <c r="G32" s="32">
        <f t="shared" si="0"/>
        <v>109.8337848722267</v>
      </c>
      <c r="H32" s="11">
        <v>29368072.640000001</v>
      </c>
      <c r="I32" s="32">
        <f t="shared" si="1"/>
        <v>102.15174951297041</v>
      </c>
    </row>
    <row r="33" spans="1:9" ht="31.5">
      <c r="A33" s="9" t="s">
        <v>55</v>
      </c>
      <c r="B33" s="10" t="s">
        <v>56</v>
      </c>
      <c r="C33" s="11">
        <f t="shared" ref="C33:H33" si="10">C34</f>
        <v>6700000</v>
      </c>
      <c r="D33" s="11">
        <f t="shared" si="10"/>
        <v>6700000</v>
      </c>
      <c r="E33" s="11">
        <f t="shared" si="10"/>
        <v>6700000</v>
      </c>
      <c r="F33" s="11">
        <f t="shared" si="10"/>
        <v>7080000</v>
      </c>
      <c r="G33" s="32">
        <f t="shared" si="0"/>
        <v>94.632768361581924</v>
      </c>
      <c r="H33" s="11">
        <f t="shared" si="10"/>
        <v>4903241.63</v>
      </c>
      <c r="I33" s="32">
        <f t="shared" si="1"/>
        <v>136.64429586758914</v>
      </c>
    </row>
    <row r="34" spans="1:9" ht="31.5">
      <c r="A34" s="9" t="s">
        <v>57</v>
      </c>
      <c r="B34" s="10" t="s">
        <v>58</v>
      </c>
      <c r="C34" s="11">
        <v>6700000</v>
      </c>
      <c r="D34" s="11">
        <v>6700000</v>
      </c>
      <c r="E34" s="11">
        <v>6700000</v>
      </c>
      <c r="F34" s="11">
        <v>7080000</v>
      </c>
      <c r="G34" s="32">
        <f t="shared" si="0"/>
        <v>94.632768361581924</v>
      </c>
      <c r="H34" s="11">
        <v>4903241.63</v>
      </c>
      <c r="I34" s="32">
        <f t="shared" si="1"/>
        <v>136.64429586758914</v>
      </c>
    </row>
    <row r="35" spans="1:9" ht="31.5">
      <c r="A35" s="9" t="s">
        <v>59</v>
      </c>
      <c r="B35" s="10" t="s">
        <v>60</v>
      </c>
      <c r="C35" s="11">
        <f t="shared" ref="C35:E35" si="11">SUM(C36:C37)</f>
        <v>4226600</v>
      </c>
      <c r="D35" s="11">
        <f t="shared" si="11"/>
        <v>4193700</v>
      </c>
      <c r="E35" s="11">
        <f t="shared" si="11"/>
        <v>3690100</v>
      </c>
      <c r="F35" s="11">
        <f t="shared" ref="F35" si="12">SUM(F36:F37)</f>
        <v>17269200</v>
      </c>
      <c r="G35" s="32">
        <f t="shared" si="0"/>
        <v>24.474787482917566</v>
      </c>
      <c r="H35" s="11">
        <v>16504599.970000001</v>
      </c>
      <c r="I35" s="32">
        <f t="shared" si="1"/>
        <v>25.608618249958106</v>
      </c>
    </row>
    <row r="36" spans="1:9" ht="47.25">
      <c r="A36" s="9" t="s">
        <v>61</v>
      </c>
      <c r="B36" s="10" t="s">
        <v>62</v>
      </c>
      <c r="C36" s="11">
        <v>430200</v>
      </c>
      <c r="D36" s="11">
        <v>447400</v>
      </c>
      <c r="E36" s="11">
        <v>465300</v>
      </c>
      <c r="F36" s="11">
        <v>452400</v>
      </c>
      <c r="G36" s="32">
        <f t="shared" si="0"/>
        <v>95.092838196286465</v>
      </c>
      <c r="H36" s="11">
        <v>429536.11</v>
      </c>
      <c r="I36" s="32">
        <f t="shared" si="1"/>
        <v>100.15455976448639</v>
      </c>
    </row>
    <row r="37" spans="1:9" ht="31.5">
      <c r="A37" s="9" t="s">
        <v>63</v>
      </c>
      <c r="B37" s="10" t="s">
        <v>64</v>
      </c>
      <c r="C37" s="11">
        <v>3796400</v>
      </c>
      <c r="D37" s="11">
        <v>3746300</v>
      </c>
      <c r="E37" s="11">
        <v>3224800</v>
      </c>
      <c r="F37" s="11">
        <v>16816800</v>
      </c>
      <c r="G37" s="32">
        <f t="shared" si="0"/>
        <v>22.575044003615432</v>
      </c>
      <c r="H37" s="11">
        <v>15396551.25</v>
      </c>
      <c r="I37" s="32">
        <f t="shared" si="1"/>
        <v>24.657469964255792</v>
      </c>
    </row>
    <row r="38" spans="1:9" ht="31.5">
      <c r="A38" s="9" t="s">
        <v>65</v>
      </c>
      <c r="B38" s="10" t="s">
        <v>66</v>
      </c>
      <c r="C38" s="11">
        <f>C39+C40+C41</f>
        <v>69050800</v>
      </c>
      <c r="D38" s="11">
        <f>D39+D40+D41</f>
        <v>68833800</v>
      </c>
      <c r="E38" s="11">
        <f>E39+E40+E41</f>
        <v>64275800</v>
      </c>
      <c r="F38" s="11">
        <f t="shared" ref="F38" si="13">F39+F40+F41</f>
        <v>81167500</v>
      </c>
      <c r="G38" s="32">
        <f t="shared" si="0"/>
        <v>85.071980780484807</v>
      </c>
      <c r="H38" s="11">
        <v>97207566.459999993</v>
      </c>
      <c r="I38" s="32">
        <f t="shared" si="1"/>
        <v>71.034388077613031</v>
      </c>
    </row>
    <row r="39" spans="1:9" ht="126">
      <c r="A39" s="9" t="s">
        <v>67</v>
      </c>
      <c r="B39" s="10" t="s">
        <v>68</v>
      </c>
      <c r="C39" s="11">
        <v>7798400</v>
      </c>
      <c r="D39" s="11">
        <v>7581400</v>
      </c>
      <c r="E39" s="11">
        <v>3023400</v>
      </c>
      <c r="F39" s="11">
        <v>8539000</v>
      </c>
      <c r="G39" s="32">
        <f t="shared" si="0"/>
        <v>91.326853261506031</v>
      </c>
      <c r="H39" s="11">
        <v>10611461.15</v>
      </c>
      <c r="I39" s="32">
        <f t="shared" si="1"/>
        <v>73.490350572503388</v>
      </c>
    </row>
    <row r="40" spans="1:9" ht="63">
      <c r="A40" s="14" t="s">
        <v>69</v>
      </c>
      <c r="B40" s="15" t="s">
        <v>70</v>
      </c>
      <c r="C40" s="11">
        <v>46780500</v>
      </c>
      <c r="D40" s="11">
        <v>46780500</v>
      </c>
      <c r="E40" s="11">
        <v>46780500</v>
      </c>
      <c r="F40" s="11">
        <v>60727200</v>
      </c>
      <c r="G40" s="32">
        <f t="shared" si="0"/>
        <v>77.033849741137416</v>
      </c>
      <c r="H40" s="11">
        <v>67481808.450000003</v>
      </c>
      <c r="I40" s="32">
        <f t="shared" si="1"/>
        <v>69.323127335364106</v>
      </c>
    </row>
    <row r="41" spans="1:9" ht="126">
      <c r="A41" s="14" t="s">
        <v>71</v>
      </c>
      <c r="B41" s="15" t="s">
        <v>72</v>
      </c>
      <c r="C41" s="11">
        <v>14471900</v>
      </c>
      <c r="D41" s="11">
        <v>14471900</v>
      </c>
      <c r="E41" s="11">
        <v>14471900</v>
      </c>
      <c r="F41" s="11">
        <v>11901300</v>
      </c>
      <c r="G41" s="32">
        <f t="shared" si="0"/>
        <v>121.59932108257081</v>
      </c>
      <c r="H41" s="11">
        <v>18747596.859999999</v>
      </c>
      <c r="I41" s="32">
        <f t="shared" si="1"/>
        <v>77.193360344105457</v>
      </c>
    </row>
    <row r="42" spans="1:9" ht="15.75">
      <c r="A42" s="9" t="s">
        <v>73</v>
      </c>
      <c r="B42" s="10" t="s">
        <v>74</v>
      </c>
      <c r="C42" s="11">
        <v>1164100</v>
      </c>
      <c r="D42" s="11">
        <v>1164100</v>
      </c>
      <c r="E42" s="11">
        <v>1164100</v>
      </c>
      <c r="F42" s="11">
        <v>193500</v>
      </c>
      <c r="G42" s="32">
        <f t="shared" si="0"/>
        <v>601.60206718346251</v>
      </c>
      <c r="H42" s="11">
        <v>957356.64</v>
      </c>
      <c r="I42" s="32">
        <f t="shared" si="1"/>
        <v>121.59522913007632</v>
      </c>
    </row>
    <row r="43" spans="1:9" ht="31.5">
      <c r="A43" s="9" t="s">
        <v>75</v>
      </c>
      <c r="B43" s="10" t="s">
        <v>76</v>
      </c>
      <c r="C43" s="11">
        <v>3726700</v>
      </c>
      <c r="D43" s="11">
        <v>3726700</v>
      </c>
      <c r="E43" s="11">
        <v>3726700</v>
      </c>
      <c r="F43" s="11">
        <v>10031800</v>
      </c>
      <c r="G43" s="32">
        <f t="shared" si="0"/>
        <v>37.148866604198652</v>
      </c>
      <c r="H43" s="11">
        <v>12679234.130000001</v>
      </c>
      <c r="I43" s="32">
        <f t="shared" si="1"/>
        <v>29.392153830351265</v>
      </c>
    </row>
    <row r="44" spans="1:9" ht="15.75">
      <c r="A44" s="9" t="s">
        <v>77</v>
      </c>
      <c r="B44" s="10" t="s">
        <v>78</v>
      </c>
      <c r="C44" s="11">
        <f t="shared" ref="C44:E44" si="14">C45</f>
        <v>12334400</v>
      </c>
      <c r="D44" s="11">
        <f t="shared" si="14"/>
        <v>12483100</v>
      </c>
      <c r="E44" s="11">
        <f t="shared" si="14"/>
        <v>12633300</v>
      </c>
      <c r="F44" s="11">
        <f>SUM(F45:F46)</f>
        <v>13560700</v>
      </c>
      <c r="G44" s="32">
        <f t="shared" si="0"/>
        <v>90.956956499295757</v>
      </c>
      <c r="H44" s="11">
        <v>20963455.109999999</v>
      </c>
      <c r="I44" s="32">
        <f t="shared" si="1"/>
        <v>58.837629270931757</v>
      </c>
    </row>
    <row r="45" spans="1:9" ht="31.5">
      <c r="A45" s="9" t="s">
        <v>79</v>
      </c>
      <c r="B45" s="10" t="s">
        <v>80</v>
      </c>
      <c r="C45" s="11">
        <v>12334400</v>
      </c>
      <c r="D45" s="11">
        <v>12483100</v>
      </c>
      <c r="E45" s="11">
        <v>12633300</v>
      </c>
      <c r="F45" s="11">
        <v>13531700</v>
      </c>
      <c r="G45" s="32">
        <f t="shared" si="0"/>
        <v>91.15188778941301</v>
      </c>
      <c r="H45" s="11">
        <v>15854175.49</v>
      </c>
      <c r="I45" s="32">
        <f t="shared" si="1"/>
        <v>77.799063141315088</v>
      </c>
    </row>
    <row r="46" spans="1:9" ht="47.25">
      <c r="A46" s="9" t="s">
        <v>156</v>
      </c>
      <c r="B46" s="10" t="s">
        <v>155</v>
      </c>
      <c r="C46" s="11"/>
      <c r="D46" s="11"/>
      <c r="E46" s="11"/>
      <c r="F46" s="11">
        <v>29000</v>
      </c>
      <c r="G46" s="32">
        <f t="shared" si="0"/>
        <v>0</v>
      </c>
      <c r="H46" s="11"/>
      <c r="I46" s="32">
        <v>0</v>
      </c>
    </row>
    <row r="47" spans="1:9" s="8" customFormat="1" ht="15.75">
      <c r="A47" s="5" t="s">
        <v>81</v>
      </c>
      <c r="B47" s="6" t="s">
        <v>82</v>
      </c>
      <c r="C47" s="7">
        <f>C48</f>
        <v>4092874733.3500004</v>
      </c>
      <c r="D47" s="7">
        <f>D48</f>
        <v>3610952156.4200001</v>
      </c>
      <c r="E47" s="7">
        <f>E48</f>
        <v>3875269034.3800001</v>
      </c>
      <c r="F47" s="7">
        <f>F48+F49</f>
        <v>6544662529.2200012</v>
      </c>
      <c r="G47" s="32">
        <f t="shared" si="0"/>
        <v>62.53759785285358</v>
      </c>
      <c r="H47" s="7">
        <f>H48+H86+H87</f>
        <v>4880006433.6499996</v>
      </c>
      <c r="I47" s="32">
        <f t="shared" si="1"/>
        <v>83.87027330799512</v>
      </c>
    </row>
    <row r="48" spans="1:9" ht="47.25">
      <c r="A48" s="9" t="s">
        <v>83</v>
      </c>
      <c r="B48" s="10" t="s">
        <v>84</v>
      </c>
      <c r="C48" s="17">
        <f>+C70+C51+C82</f>
        <v>4092874733.3500004</v>
      </c>
      <c r="D48" s="17">
        <f>+D70+D51+D82</f>
        <v>3610952156.4200001</v>
      </c>
      <c r="E48" s="17">
        <f>+E70+E51+E82</f>
        <v>3875269034.3800001</v>
      </c>
      <c r="F48" s="17">
        <f>+F70+F51+F82</f>
        <v>6524591329.2200012</v>
      </c>
      <c r="G48" s="32">
        <f t="shared" si="0"/>
        <v>62.729978428231966</v>
      </c>
      <c r="H48" s="17">
        <f>H49+H50+H51+H70+H82</f>
        <v>4885358297.1599998</v>
      </c>
      <c r="I48" s="32">
        <f t="shared" si="1"/>
        <v>83.778394221961307</v>
      </c>
    </row>
    <row r="49" spans="1:9" ht="47.25">
      <c r="A49" s="24" t="s">
        <v>135</v>
      </c>
      <c r="B49" s="26" t="s">
        <v>134</v>
      </c>
      <c r="C49" s="17"/>
      <c r="D49" s="17"/>
      <c r="E49" s="17"/>
      <c r="F49" s="17">
        <v>20071200</v>
      </c>
      <c r="G49" s="32">
        <f t="shared" si="0"/>
        <v>0</v>
      </c>
      <c r="H49" s="17">
        <v>53367920</v>
      </c>
      <c r="I49" s="32">
        <f t="shared" si="1"/>
        <v>0</v>
      </c>
    </row>
    <row r="50" spans="1:9" ht="15.75">
      <c r="A50" s="24" t="s">
        <v>160</v>
      </c>
      <c r="B50" s="26" t="s">
        <v>161</v>
      </c>
      <c r="C50" s="17"/>
      <c r="D50" s="17"/>
      <c r="E50" s="17"/>
      <c r="F50" s="17"/>
      <c r="G50" s="32"/>
      <c r="H50" s="17">
        <v>30000000</v>
      </c>
      <c r="I50" s="32">
        <f t="shared" si="1"/>
        <v>0</v>
      </c>
    </row>
    <row r="51" spans="1:9" ht="47.25">
      <c r="A51" s="9" t="s">
        <v>85</v>
      </c>
      <c r="B51" s="10" t="s">
        <v>86</v>
      </c>
      <c r="C51" s="11">
        <f>SUM(C54:C69)</f>
        <v>1358015889.49</v>
      </c>
      <c r="D51" s="11">
        <f>SUM(D54:D69)</f>
        <v>745826861.6400001</v>
      </c>
      <c r="E51" s="11">
        <f>SUM(E54:E69)</f>
        <v>865185619.12</v>
      </c>
      <c r="F51" s="11">
        <f>SUM(F52:F69)</f>
        <v>3691922116.6799998</v>
      </c>
      <c r="G51" s="32">
        <f t="shared" si="0"/>
        <v>36.783438181280218</v>
      </c>
      <c r="H51" s="11">
        <f>SUM(H52:H69)</f>
        <v>2670582960.04</v>
      </c>
      <c r="I51" s="32">
        <f t="shared" si="1"/>
        <v>50.850915691818074</v>
      </c>
    </row>
    <row r="52" spans="1:9" ht="157.5">
      <c r="A52" s="9" t="s">
        <v>136</v>
      </c>
      <c r="B52" s="27" t="s">
        <v>137</v>
      </c>
      <c r="C52" s="11"/>
      <c r="D52" s="11"/>
      <c r="E52" s="11"/>
      <c r="F52" s="11">
        <v>1186295464.0999999</v>
      </c>
      <c r="G52" s="32">
        <f t="shared" si="0"/>
        <v>0</v>
      </c>
      <c r="H52" s="11">
        <v>974703181.57000005</v>
      </c>
      <c r="I52" s="32">
        <f t="shared" si="1"/>
        <v>0</v>
      </c>
    </row>
    <row r="53" spans="1:9" ht="110.25">
      <c r="A53" s="12" t="s">
        <v>139</v>
      </c>
      <c r="B53" s="27" t="s">
        <v>138</v>
      </c>
      <c r="C53" s="11"/>
      <c r="D53" s="11"/>
      <c r="E53" s="11"/>
      <c r="F53" s="11">
        <v>4000000</v>
      </c>
      <c r="G53" s="32">
        <f t="shared" si="0"/>
        <v>0</v>
      </c>
      <c r="H53" s="11">
        <v>0</v>
      </c>
      <c r="I53" s="32">
        <v>0</v>
      </c>
    </row>
    <row r="54" spans="1:9" ht="110.25">
      <c r="A54" s="12" t="s">
        <v>87</v>
      </c>
      <c r="B54" s="10" t="s">
        <v>88</v>
      </c>
      <c r="C54" s="11">
        <v>376417319.69999999</v>
      </c>
      <c r="D54" s="11">
        <v>0</v>
      </c>
      <c r="E54" s="11">
        <v>0</v>
      </c>
      <c r="F54" s="11">
        <v>278769245.74000001</v>
      </c>
      <c r="G54" s="32">
        <f t="shared" si="0"/>
        <v>135.02828072041834</v>
      </c>
      <c r="H54" s="11">
        <v>288756191.17000002</v>
      </c>
      <c r="I54" s="32">
        <f t="shared" si="1"/>
        <v>130.35818147303067</v>
      </c>
    </row>
    <row r="55" spans="1:9" ht="63">
      <c r="A55" s="12" t="s">
        <v>162</v>
      </c>
      <c r="B55" s="10" t="s">
        <v>163</v>
      </c>
      <c r="C55" s="11"/>
      <c r="D55" s="11"/>
      <c r="E55" s="11"/>
      <c r="F55" s="11"/>
      <c r="G55" s="32"/>
      <c r="H55" s="11">
        <v>129491324.25</v>
      </c>
      <c r="I55" s="32">
        <f t="shared" si="1"/>
        <v>0</v>
      </c>
    </row>
    <row r="56" spans="1:9" ht="63">
      <c r="A56" s="12" t="s">
        <v>89</v>
      </c>
      <c r="B56" s="18" t="s">
        <v>90</v>
      </c>
      <c r="C56" s="11">
        <v>241031490</v>
      </c>
      <c r="D56" s="11">
        <v>0</v>
      </c>
      <c r="E56" s="11">
        <v>0</v>
      </c>
      <c r="F56" s="11">
        <v>95116190</v>
      </c>
      <c r="G56" s="32">
        <f t="shared" si="0"/>
        <v>253.4074272739478</v>
      </c>
      <c r="H56" s="11">
        <v>0</v>
      </c>
      <c r="I56" s="32">
        <v>0</v>
      </c>
    </row>
    <row r="57" spans="1:9" ht="94.5">
      <c r="A57" s="12" t="s">
        <v>91</v>
      </c>
      <c r="B57" s="19" t="s">
        <v>92</v>
      </c>
      <c r="C57" s="11">
        <v>362295.25</v>
      </c>
      <c r="D57" s="11">
        <v>420986.79</v>
      </c>
      <c r="E57" s="11">
        <v>0</v>
      </c>
      <c r="F57" s="11">
        <v>0</v>
      </c>
      <c r="G57" s="32">
        <v>0</v>
      </c>
      <c r="H57" s="11">
        <v>0</v>
      </c>
      <c r="I57" s="32">
        <v>0</v>
      </c>
    </row>
    <row r="58" spans="1:9" ht="63">
      <c r="A58" s="12" t="s">
        <v>141</v>
      </c>
      <c r="B58" s="20" t="s">
        <v>140</v>
      </c>
      <c r="C58" s="11"/>
      <c r="D58" s="11"/>
      <c r="E58" s="11"/>
      <c r="F58" s="11">
        <v>2557653.06</v>
      </c>
      <c r="G58" s="32">
        <f t="shared" si="0"/>
        <v>0</v>
      </c>
      <c r="H58" s="11">
        <v>0</v>
      </c>
      <c r="I58" s="32">
        <v>0</v>
      </c>
    </row>
    <row r="59" spans="1:9" ht="53.25" customHeight="1">
      <c r="A59" s="12" t="s">
        <v>143</v>
      </c>
      <c r="B59" s="12" t="s">
        <v>142</v>
      </c>
      <c r="C59" s="11"/>
      <c r="D59" s="11"/>
      <c r="E59" s="11"/>
      <c r="F59" s="11">
        <v>55459050</v>
      </c>
      <c r="G59" s="32">
        <f t="shared" si="0"/>
        <v>0</v>
      </c>
      <c r="H59" s="11">
        <v>0</v>
      </c>
      <c r="I59" s="32">
        <v>0</v>
      </c>
    </row>
    <row r="60" spans="1:9" ht="94.5">
      <c r="A60" s="12" t="s">
        <v>145</v>
      </c>
      <c r="B60" s="20" t="s">
        <v>144</v>
      </c>
      <c r="C60" s="11"/>
      <c r="D60" s="11"/>
      <c r="E60" s="11"/>
      <c r="F60" s="11">
        <v>1001393.46</v>
      </c>
      <c r="G60" s="32">
        <f t="shared" si="0"/>
        <v>0</v>
      </c>
      <c r="H60" s="11">
        <v>0</v>
      </c>
      <c r="I60" s="32">
        <v>0</v>
      </c>
    </row>
    <row r="61" spans="1:9" ht="86.25" customHeight="1">
      <c r="A61" s="12" t="s">
        <v>93</v>
      </c>
      <c r="B61" s="9" t="s">
        <v>94</v>
      </c>
      <c r="C61" s="11">
        <v>1706309.52</v>
      </c>
      <c r="D61" s="11">
        <v>2397023.81</v>
      </c>
      <c r="E61" s="11">
        <v>2397023.81</v>
      </c>
      <c r="F61" s="11">
        <v>1702261.9</v>
      </c>
      <c r="G61" s="32">
        <f t="shared" si="0"/>
        <v>100.23777892226808</v>
      </c>
      <c r="H61" s="11">
        <v>3799886.36</v>
      </c>
      <c r="I61" s="32">
        <f t="shared" si="1"/>
        <v>44.904224977928024</v>
      </c>
    </row>
    <row r="62" spans="1:9" ht="66.75" customHeight="1">
      <c r="A62" s="12" t="s">
        <v>95</v>
      </c>
      <c r="B62" s="20" t="s">
        <v>96</v>
      </c>
      <c r="C62" s="11">
        <v>1143817.51</v>
      </c>
      <c r="D62" s="11">
        <v>0</v>
      </c>
      <c r="E62" s="11">
        <v>0</v>
      </c>
      <c r="F62" s="11">
        <v>594156.62</v>
      </c>
      <c r="G62" s="32">
        <f t="shared" si="0"/>
        <v>192.51111095926191</v>
      </c>
      <c r="H62" s="11">
        <v>0</v>
      </c>
      <c r="I62" s="32">
        <v>0</v>
      </c>
    </row>
    <row r="63" spans="1:9" ht="47.25">
      <c r="A63" s="12" t="s">
        <v>97</v>
      </c>
      <c r="B63" s="12" t="s">
        <v>98</v>
      </c>
      <c r="C63" s="11">
        <v>16165367.5</v>
      </c>
      <c r="D63" s="11">
        <v>17736302.379999999</v>
      </c>
      <c r="E63" s="11">
        <v>27022449.719999999</v>
      </c>
      <c r="F63" s="11">
        <v>16540071.699999999</v>
      </c>
      <c r="G63" s="32">
        <f t="shared" si="0"/>
        <v>97.734567257045214</v>
      </c>
      <c r="H63" s="11">
        <v>16069186.6</v>
      </c>
      <c r="I63" s="32">
        <f t="shared" si="1"/>
        <v>100.59854243026838</v>
      </c>
    </row>
    <row r="64" spans="1:9" ht="47.25">
      <c r="A64" s="12" t="s">
        <v>147</v>
      </c>
      <c r="B64" s="12" t="s">
        <v>146</v>
      </c>
      <c r="C64" s="11"/>
      <c r="D64" s="11"/>
      <c r="E64" s="11"/>
      <c r="F64" s="11">
        <v>9014047.6199999992</v>
      </c>
      <c r="G64" s="32">
        <f t="shared" si="0"/>
        <v>0</v>
      </c>
      <c r="H64" s="11">
        <v>0</v>
      </c>
      <c r="I64" s="32">
        <v>0</v>
      </c>
    </row>
    <row r="65" spans="1:9" ht="31.5">
      <c r="A65" s="12" t="s">
        <v>149</v>
      </c>
      <c r="B65" s="28" t="s">
        <v>148</v>
      </c>
      <c r="C65" s="11"/>
      <c r="D65" s="11"/>
      <c r="E65" s="11"/>
      <c r="F65" s="11">
        <v>693170.24</v>
      </c>
      <c r="G65" s="32">
        <f t="shared" si="0"/>
        <v>0</v>
      </c>
      <c r="H65" s="11">
        <v>1345430.8</v>
      </c>
      <c r="I65" s="32">
        <f t="shared" si="1"/>
        <v>0</v>
      </c>
    </row>
    <row r="66" spans="1:9" ht="47.25">
      <c r="A66" s="12" t="s">
        <v>99</v>
      </c>
      <c r="B66" s="12" t="s">
        <v>100</v>
      </c>
      <c r="C66" s="11">
        <v>65414410.25</v>
      </c>
      <c r="D66" s="11">
        <v>71360640.219999999</v>
      </c>
      <c r="E66" s="11">
        <v>71360640.219999999</v>
      </c>
      <c r="F66" s="11">
        <v>62163106.229999997</v>
      </c>
      <c r="G66" s="32">
        <f t="shared" si="0"/>
        <v>105.23027920768688</v>
      </c>
      <c r="H66" s="11">
        <v>63682250.759999998</v>
      </c>
      <c r="I66" s="32">
        <f t="shared" si="1"/>
        <v>102.72000356351727</v>
      </c>
    </row>
    <row r="67" spans="1:9" ht="47.25">
      <c r="A67" s="12" t="s">
        <v>164</v>
      </c>
      <c r="B67" s="12" t="s">
        <v>101</v>
      </c>
      <c r="C67" s="11"/>
      <c r="D67" s="11">
        <v>49051734.689999998</v>
      </c>
      <c r="E67" s="11">
        <v>49051734.689999998</v>
      </c>
      <c r="F67" s="11">
        <v>0</v>
      </c>
      <c r="G67" s="32">
        <v>0</v>
      </c>
      <c r="H67" s="11">
        <v>898445.98</v>
      </c>
      <c r="I67" s="32">
        <f t="shared" si="1"/>
        <v>0</v>
      </c>
    </row>
    <row r="68" spans="1:9" ht="31.5">
      <c r="A68" s="12" t="s">
        <v>102</v>
      </c>
      <c r="B68" s="12" t="s">
        <v>103</v>
      </c>
      <c r="C68" s="11">
        <v>1052631.58</v>
      </c>
      <c r="D68" s="11">
        <v>2887473.68</v>
      </c>
      <c r="E68" s="11">
        <v>2887473.68</v>
      </c>
      <c r="F68" s="11">
        <v>0</v>
      </c>
      <c r="G68" s="32">
        <v>0</v>
      </c>
      <c r="H68" s="11">
        <v>0</v>
      </c>
      <c r="I68" s="32">
        <v>0</v>
      </c>
    </row>
    <row r="69" spans="1:9" ht="15.75">
      <c r="A69" s="9" t="s">
        <v>104</v>
      </c>
      <c r="B69" s="10" t="s">
        <v>105</v>
      </c>
      <c r="C69" s="11">
        <v>654722248.17999995</v>
      </c>
      <c r="D69" s="11">
        <v>601972700.07000005</v>
      </c>
      <c r="E69" s="11">
        <v>712466297</v>
      </c>
      <c r="F69" s="11">
        <v>1978016306.01</v>
      </c>
      <c r="G69" s="32">
        <f t="shared" si="0"/>
        <v>33.09994190597385</v>
      </c>
      <c r="H69" s="11">
        <v>1191837062.55</v>
      </c>
      <c r="I69" s="32">
        <f t="shared" si="1"/>
        <v>54.93387215020703</v>
      </c>
    </row>
    <row r="70" spans="1:9" ht="31.5">
      <c r="A70" s="9" t="s">
        <v>106</v>
      </c>
      <c r="B70" s="10" t="s">
        <v>107</v>
      </c>
      <c r="C70" s="11">
        <f>C79+C71+C73+C74+C72+C76+C80+C81</f>
        <v>2626516843.8600001</v>
      </c>
      <c r="D70" s="11">
        <f>D79+D71+D73+D74+D72+D76+D80+D81</f>
        <v>2756783294.7800002</v>
      </c>
      <c r="E70" s="11">
        <f>E79+E71+E73+E74+E72+E76+E80+E81</f>
        <v>2901741415.2600002</v>
      </c>
      <c r="F70" s="11">
        <f>SUM(F71:F81)</f>
        <v>2430227760.2700005</v>
      </c>
      <c r="G70" s="32">
        <f t="shared" si="0"/>
        <v>108.07698302187907</v>
      </c>
      <c r="H70" s="11">
        <f>SUM(H71:H81)</f>
        <v>2032681433.1699998</v>
      </c>
      <c r="I70" s="32">
        <f t="shared" si="1"/>
        <v>129.21438652410498</v>
      </c>
    </row>
    <row r="71" spans="1:9" ht="47.25">
      <c r="A71" s="9" t="s">
        <v>108</v>
      </c>
      <c r="B71" s="10" t="s">
        <v>109</v>
      </c>
      <c r="C71" s="11">
        <v>2363773941.8600001</v>
      </c>
      <c r="D71" s="11">
        <v>2478321199.7800002</v>
      </c>
      <c r="E71" s="11">
        <v>2620763328.2600002</v>
      </c>
      <c r="F71" s="11">
        <v>2192904708.7600002</v>
      </c>
      <c r="G71" s="32">
        <f t="shared" si="0"/>
        <v>107.79191327454531</v>
      </c>
      <c r="H71" s="11">
        <v>1859953534.48</v>
      </c>
      <c r="I71" s="32">
        <f t="shared" ref="I71:I88" si="15">C71/H71*100</f>
        <v>127.08779536908467</v>
      </c>
    </row>
    <row r="72" spans="1:9" ht="110.25">
      <c r="A72" s="9" t="s">
        <v>110</v>
      </c>
      <c r="B72" s="10" t="s">
        <v>111</v>
      </c>
      <c r="C72" s="11">
        <v>56073675</v>
      </c>
      <c r="D72" s="11">
        <v>58318094</v>
      </c>
      <c r="E72" s="11">
        <v>60636100</v>
      </c>
      <c r="F72" s="11">
        <v>41288547</v>
      </c>
      <c r="G72" s="32">
        <f t="shared" si="0"/>
        <v>135.80927175761354</v>
      </c>
      <c r="H72" s="11">
        <v>37959560.030000001</v>
      </c>
      <c r="I72" s="32">
        <f t="shared" si="15"/>
        <v>147.71950716943016</v>
      </c>
    </row>
    <row r="73" spans="1:9" ht="78.75">
      <c r="A73" s="9" t="s">
        <v>112</v>
      </c>
      <c r="B73" s="10" t="s">
        <v>113</v>
      </c>
      <c r="C73" s="11">
        <v>51139080</v>
      </c>
      <c r="D73" s="11">
        <v>51139080</v>
      </c>
      <c r="E73" s="11">
        <v>51139080</v>
      </c>
      <c r="F73" s="11">
        <v>46664460</v>
      </c>
      <c r="G73" s="32">
        <f t="shared" si="0"/>
        <v>109.58892484773209</v>
      </c>
      <c r="H73" s="11">
        <v>13904064</v>
      </c>
      <c r="I73" s="32">
        <f t="shared" si="15"/>
        <v>367.79951530717926</v>
      </c>
    </row>
    <row r="74" spans="1:9" ht="78.75">
      <c r="A74" s="21" t="s">
        <v>114</v>
      </c>
      <c r="B74" s="22" t="s">
        <v>115</v>
      </c>
      <c r="C74" s="11">
        <v>125418</v>
      </c>
      <c r="D74" s="11">
        <v>111480</v>
      </c>
      <c r="E74" s="11">
        <v>111480</v>
      </c>
      <c r="F74" s="11">
        <v>2054249</v>
      </c>
      <c r="G74" s="32">
        <f t="shared" si="0"/>
        <v>6.1052968749163323</v>
      </c>
      <c r="H74" s="11">
        <v>306714.56</v>
      </c>
      <c r="I74" s="32">
        <f t="shared" si="15"/>
        <v>40.890787838699275</v>
      </c>
    </row>
    <row r="75" spans="1:9" ht="63">
      <c r="A75" s="21" t="s">
        <v>165</v>
      </c>
      <c r="B75" s="22" t="s">
        <v>166</v>
      </c>
      <c r="C75" s="11"/>
      <c r="D75" s="11"/>
      <c r="E75" s="11"/>
      <c r="F75" s="11"/>
      <c r="G75" s="32"/>
      <c r="H75" s="11">
        <v>1807328.83</v>
      </c>
      <c r="I75" s="32">
        <f t="shared" si="15"/>
        <v>0</v>
      </c>
    </row>
    <row r="76" spans="1:9" ht="78.75">
      <c r="A76" s="21" t="s">
        <v>116</v>
      </c>
      <c r="B76" s="10" t="s">
        <v>117</v>
      </c>
      <c r="C76" s="11">
        <v>139442500</v>
      </c>
      <c r="D76" s="11">
        <v>152693150</v>
      </c>
      <c r="E76" s="11">
        <v>152693150</v>
      </c>
      <c r="F76" s="11">
        <v>120439900</v>
      </c>
      <c r="G76" s="32">
        <f t="shared" ref="G76:G88" si="16">C76/F76*100</f>
        <v>115.7776617217384</v>
      </c>
      <c r="H76" s="11">
        <v>103309060</v>
      </c>
      <c r="I76" s="32">
        <f t="shared" si="15"/>
        <v>134.97606115088067</v>
      </c>
    </row>
    <row r="77" spans="1:9" ht="47.25">
      <c r="A77" s="21" t="s">
        <v>168</v>
      </c>
      <c r="B77" s="10" t="s">
        <v>169</v>
      </c>
      <c r="C77" s="11"/>
      <c r="D77" s="11"/>
      <c r="E77" s="11"/>
      <c r="F77" s="11"/>
      <c r="G77" s="32"/>
      <c r="H77" s="11">
        <v>893210.27</v>
      </c>
      <c r="I77" s="32">
        <f t="shared" si="15"/>
        <v>0</v>
      </c>
    </row>
    <row r="78" spans="1:9" ht="63">
      <c r="A78" s="21" t="s">
        <v>167</v>
      </c>
      <c r="B78" s="10" t="s">
        <v>150</v>
      </c>
      <c r="C78" s="11"/>
      <c r="D78" s="11"/>
      <c r="E78" s="11"/>
      <c r="F78" s="11">
        <v>11843435.07</v>
      </c>
      <c r="G78" s="32">
        <f t="shared" si="16"/>
        <v>0</v>
      </c>
      <c r="H78" s="11">
        <v>0</v>
      </c>
      <c r="I78" s="32">
        <v>0</v>
      </c>
    </row>
    <row r="79" spans="1:9" ht="47.25">
      <c r="A79" s="9" t="s">
        <v>118</v>
      </c>
      <c r="B79" s="10" t="s">
        <v>119</v>
      </c>
      <c r="C79" s="11">
        <v>9086763</v>
      </c>
      <c r="D79" s="11">
        <v>9086763</v>
      </c>
      <c r="E79" s="11">
        <v>9086763</v>
      </c>
      <c r="F79" s="11">
        <v>9195738</v>
      </c>
      <c r="G79" s="32">
        <f t="shared" si="16"/>
        <v>98.814940138572894</v>
      </c>
      <c r="H79" s="11">
        <v>8514072</v>
      </c>
      <c r="I79" s="32">
        <f t="shared" si="15"/>
        <v>106.72640541447147</v>
      </c>
    </row>
    <row r="80" spans="1:9" ht="31.5">
      <c r="A80" s="9" t="s">
        <v>120</v>
      </c>
      <c r="B80" s="10" t="s">
        <v>121</v>
      </c>
      <c r="C80" s="23">
        <v>4711562</v>
      </c>
      <c r="D80" s="23">
        <v>4949624</v>
      </c>
      <c r="E80" s="23">
        <v>5147610</v>
      </c>
      <c r="F80" s="23">
        <v>3660975</v>
      </c>
      <c r="G80" s="32">
        <f t="shared" si="16"/>
        <v>128.69691817070589</v>
      </c>
      <c r="H80" s="23">
        <v>3522543</v>
      </c>
      <c r="I80" s="32">
        <f t="shared" si="15"/>
        <v>133.75456310966254</v>
      </c>
    </row>
    <row r="81" spans="1:9" ht="15.75">
      <c r="A81" s="9" t="s">
        <v>122</v>
      </c>
      <c r="B81" s="10" t="s">
        <v>123</v>
      </c>
      <c r="C81" s="23">
        <v>2163904</v>
      </c>
      <c r="D81" s="23">
        <v>2163904</v>
      </c>
      <c r="E81" s="23">
        <v>2163904</v>
      </c>
      <c r="F81" s="23">
        <v>2175747.44</v>
      </c>
      <c r="G81" s="32">
        <f t="shared" si="16"/>
        <v>99.455661085369357</v>
      </c>
      <c r="H81" s="23">
        <v>2511346</v>
      </c>
      <c r="I81" s="32">
        <f t="shared" si="15"/>
        <v>86.165108272615569</v>
      </c>
    </row>
    <row r="82" spans="1:9" ht="31.5">
      <c r="A82" s="24" t="s">
        <v>124</v>
      </c>
      <c r="B82" s="10" t="s">
        <v>125</v>
      </c>
      <c r="C82" s="23">
        <f>C83</f>
        <v>108342000</v>
      </c>
      <c r="D82" s="23">
        <f>D83</f>
        <v>108342000</v>
      </c>
      <c r="E82" s="23">
        <f>E83</f>
        <v>108342000</v>
      </c>
      <c r="F82" s="23">
        <f>SUM(F83:F85)</f>
        <v>402441452.26999998</v>
      </c>
      <c r="G82" s="32">
        <f t="shared" si="16"/>
        <v>26.921183041381337</v>
      </c>
      <c r="H82" s="23">
        <f t="shared" ref="H82" si="17">H83</f>
        <v>98725983.950000003</v>
      </c>
      <c r="I82" s="32">
        <f t="shared" si="15"/>
        <v>109.74010657100166</v>
      </c>
    </row>
    <row r="83" spans="1:9" ht="94.5">
      <c r="A83" s="24" t="s">
        <v>126</v>
      </c>
      <c r="B83" s="10" t="s">
        <v>127</v>
      </c>
      <c r="C83" s="23">
        <v>108342000</v>
      </c>
      <c r="D83" s="23">
        <v>108342000</v>
      </c>
      <c r="E83" s="23">
        <v>108342000</v>
      </c>
      <c r="F83" s="23">
        <v>103662000</v>
      </c>
      <c r="G83" s="32">
        <f t="shared" si="16"/>
        <v>104.51467268623024</v>
      </c>
      <c r="H83" s="23">
        <v>98725983.950000003</v>
      </c>
      <c r="I83" s="32">
        <f t="shared" si="15"/>
        <v>109.74010657100166</v>
      </c>
    </row>
    <row r="84" spans="1:9" ht="94.5">
      <c r="A84" s="29" t="s">
        <v>151</v>
      </c>
      <c r="B84" s="20" t="s">
        <v>152</v>
      </c>
      <c r="C84" s="23"/>
      <c r="D84" s="23"/>
      <c r="E84" s="23"/>
      <c r="F84" s="23">
        <v>295845579.26999998</v>
      </c>
      <c r="G84" s="32">
        <f t="shared" si="16"/>
        <v>0</v>
      </c>
      <c r="H84" s="23">
        <v>0</v>
      </c>
      <c r="I84" s="32">
        <v>0</v>
      </c>
    </row>
    <row r="85" spans="1:9" ht="33">
      <c r="A85" s="30" t="s">
        <v>153</v>
      </c>
      <c r="B85" s="31" t="s">
        <v>154</v>
      </c>
      <c r="C85" s="23"/>
      <c r="D85" s="23"/>
      <c r="E85" s="23"/>
      <c r="F85" s="23">
        <v>2933873</v>
      </c>
      <c r="G85" s="32">
        <f t="shared" si="16"/>
        <v>0</v>
      </c>
      <c r="H85" s="23">
        <v>0</v>
      </c>
      <c r="I85" s="32">
        <v>0</v>
      </c>
    </row>
    <row r="86" spans="1:9" ht="33">
      <c r="A86" s="30" t="s">
        <v>171</v>
      </c>
      <c r="B86" s="31" t="s">
        <v>170</v>
      </c>
      <c r="C86" s="23"/>
      <c r="D86" s="23"/>
      <c r="E86" s="23"/>
      <c r="F86" s="23"/>
      <c r="G86" s="32"/>
      <c r="H86" s="23">
        <v>65048.28</v>
      </c>
      <c r="I86" s="32">
        <f t="shared" si="15"/>
        <v>0</v>
      </c>
    </row>
    <row r="87" spans="1:9" ht="66">
      <c r="A87" s="30" t="s">
        <v>173</v>
      </c>
      <c r="B87" s="31" t="s">
        <v>172</v>
      </c>
      <c r="C87" s="23"/>
      <c r="D87" s="23"/>
      <c r="E87" s="23"/>
      <c r="F87" s="23"/>
      <c r="G87" s="32"/>
      <c r="H87" s="23">
        <v>-5416911.79</v>
      </c>
      <c r="I87" s="32">
        <f t="shared" si="15"/>
        <v>0</v>
      </c>
    </row>
    <row r="88" spans="1:9" s="8" customFormat="1" ht="15.75">
      <c r="A88" s="5"/>
      <c r="B88" s="6" t="s">
        <v>128</v>
      </c>
      <c r="C88" s="25">
        <f>C6+C47</f>
        <v>6794596433.3500004</v>
      </c>
      <c r="D88" s="25">
        <f>D6+D47</f>
        <v>6436233056.4200001</v>
      </c>
      <c r="E88" s="25">
        <f>E6+E47</f>
        <v>6711974334.3800001</v>
      </c>
      <c r="F88" s="25">
        <f>F6+F47</f>
        <v>10241601112.220001</v>
      </c>
      <c r="G88" s="32">
        <f t="shared" si="16"/>
        <v>66.343107478017984</v>
      </c>
      <c r="H88" s="25">
        <f>H6+H47</f>
        <v>8287305612.0899992</v>
      </c>
      <c r="I88" s="32">
        <f t="shared" si="15"/>
        <v>81.988003717850717</v>
      </c>
    </row>
  </sheetData>
  <mergeCells count="1">
    <mergeCell ref="A2:I2"/>
  </mergeCells>
  <pageMargins left="0.23622047244094491" right="0.23622047244094491" top="0.39370078740157483" bottom="0.19685039370078741" header="0.31496062992125984" footer="0.31496062992125984"/>
  <pageSetup paperSize="9" scale="50" fitToHeight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215g</dc:creator>
  <cp:lastModifiedBy>204b</cp:lastModifiedBy>
  <cp:lastPrinted>2022-11-24T05:57:56Z</cp:lastPrinted>
  <dcterms:created xsi:type="dcterms:W3CDTF">2022-11-22T08:28:21Z</dcterms:created>
  <dcterms:modified xsi:type="dcterms:W3CDTF">2022-11-24T05:58:22Z</dcterms:modified>
</cp:coreProperties>
</file>