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15" windowWidth="15120" windowHeight="8010" activeTab="0"/>
  </bookViews>
  <sheets>
    <sheet name="Действующие МП" sheetId="1" r:id="rId1"/>
    <sheet name="Окончившие действие МП весь V" sheetId="2" r:id="rId2"/>
  </sheets>
  <definedNames>
    <definedName name="_xlnm.Print_Titles" localSheetId="0">'Действующие МП'!$5:$7</definedName>
    <definedName name="_xlnm.Print_Titles" localSheetId="1">'Окончившие действие МП весь V'!$5:$7</definedName>
    <definedName name="_xlnm.Print_Area" localSheetId="0">'Действующие МП'!$A$1:$J$193</definedName>
    <definedName name="_xlnm.Print_Area" localSheetId="1">'Окончившие действие МП весь V'!$A$1:$I$110</definedName>
  </definedNames>
  <calcPr fullCalcOnLoad="1"/>
</workbook>
</file>

<file path=xl/sharedStrings.xml><?xml version="1.0" encoding="utf-8"?>
<sst xmlns="http://schemas.openxmlformats.org/spreadsheetml/2006/main" count="445" uniqueCount="183">
  <si>
    <t>№ п/п</t>
  </si>
  <si>
    <t>Наименование программы</t>
  </si>
  <si>
    <t xml:space="preserve">всего </t>
  </si>
  <si>
    <t>Координатор программы</t>
  </si>
  <si>
    <t xml:space="preserve">Финансовое управление </t>
  </si>
  <si>
    <t>Управление жилищной политики</t>
  </si>
  <si>
    <t xml:space="preserve">Управление культуры </t>
  </si>
  <si>
    <t>Управление по делам молодежи, физической культуре и спорту</t>
  </si>
  <si>
    <t xml:space="preserve">Информационно- аналитическое управление </t>
  </si>
  <si>
    <t>всего</t>
  </si>
  <si>
    <t xml:space="preserve">Управление жизнеобеспе-чения </t>
  </si>
  <si>
    <r>
      <t xml:space="preserve">МП "Светлый Уссурийск                                                           на 2012-2016 годы" 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08.12.2011 № 3154-НПА) </t>
    </r>
  </si>
  <si>
    <r>
      <t xml:space="preserve">МП "Развитие системы газоснабжения УГО на 2013-2017 годы"                                                                    </t>
    </r>
    <r>
      <rPr>
        <b/>
        <i/>
        <sz val="11"/>
        <rFont val="Times New Roman"/>
        <family val="1"/>
      </rPr>
      <t>(постановление от 08.04.2013 № 1289-НПА)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</t>
    </r>
  </si>
  <si>
    <r>
      <t xml:space="preserve">МП "Чистая вода" в УГО                                               на 2013-2017 годы"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20.08.2013 № 2991-НПА) </t>
    </r>
    <r>
      <rPr>
        <b/>
        <i/>
        <sz val="12"/>
        <rFont val="Times New Roman"/>
        <family val="1"/>
      </rPr>
      <t xml:space="preserve">         </t>
    </r>
    <r>
      <rPr>
        <b/>
        <sz val="12"/>
        <rFont val="Times New Roman"/>
        <family val="1"/>
      </rPr>
      <t xml:space="preserve">    </t>
    </r>
  </si>
  <si>
    <r>
      <t xml:space="preserve">МП "Формирование информационного общества в УГО на 2013-2016 годы"                              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31.10.2012 № 3826-НПА) </t>
    </r>
  </si>
  <si>
    <r>
      <t xml:space="preserve">МП "Развитие муниципальной службы в администрации Уссурийского городского округа на 2014-2016 годы"                                                                                                       </t>
    </r>
    <r>
      <rPr>
        <b/>
        <i/>
        <sz val="11"/>
        <color indexed="8"/>
        <rFont val="Times New Roman"/>
        <family val="1"/>
      </rPr>
      <t>(постановление от 21.11.2013 № 3931-НПА)</t>
    </r>
  </si>
  <si>
    <t>Управление экономического развития</t>
  </si>
  <si>
    <t>ВСЕГО по разделу I.</t>
  </si>
  <si>
    <t>ВСЕГО по разделу IV.</t>
  </si>
  <si>
    <t>В С Е Г О : МП</t>
  </si>
  <si>
    <r>
      <t xml:space="preserve">МП  "Развитие информационно- коммуникационных технологий  администрации Уссурийского городского округа на 2014 - 2017 годы"                                         </t>
    </r>
    <r>
      <rPr>
        <b/>
        <i/>
        <sz val="11"/>
        <rFont val="Times New Roman"/>
        <family val="1"/>
      </rPr>
      <t>(постановление от 21.10.2013 № 3652-НПА)</t>
    </r>
  </si>
  <si>
    <t xml:space="preserve">Объем финансирования,т.р. </t>
  </si>
  <si>
    <t>Критерии</t>
  </si>
  <si>
    <r>
      <t xml:space="preserve">МП "Переселение граждан из аварийного жилищного фонда в УГО"                                                          на 2013-2017 годы             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06.11.2012 № 3875-НПА) </t>
    </r>
  </si>
  <si>
    <t xml:space="preserve">Управление жизнеобеспечеия </t>
  </si>
  <si>
    <t xml:space="preserve">Отчет </t>
  </si>
  <si>
    <t xml:space="preserve">о ходе реализации </t>
  </si>
  <si>
    <r>
      <rPr>
        <b/>
        <u val="single"/>
        <sz val="12"/>
        <color indexed="8"/>
        <rFont val="Times New Roman"/>
        <family val="1"/>
      </rPr>
      <t>РАЗДЕЛ    I.</t>
    </r>
    <r>
      <rPr>
        <b/>
        <sz val="12"/>
        <color indexed="8"/>
        <rFont val="Times New Roman"/>
        <family val="1"/>
      </rPr>
      <t xml:space="preserve">   МУНИЦИПАЛЬНЫЕ ПРОГРАММЫ В СФЕРЕ ЭКОНОМИКИ</t>
    </r>
  </si>
  <si>
    <t>Коорди-натор програм-мы</t>
  </si>
  <si>
    <r>
      <rPr>
        <b/>
        <u val="single"/>
        <sz val="12"/>
        <color indexed="8"/>
        <rFont val="Times New Roman"/>
        <family val="1"/>
      </rPr>
      <t>РАЗДЕЛ III.</t>
    </r>
    <r>
      <rPr>
        <b/>
        <sz val="12"/>
        <color indexed="8"/>
        <rFont val="Times New Roman"/>
        <family val="1"/>
      </rPr>
      <t xml:space="preserve">   МУНИЦИПАЛЬНЫЕ ПРОГРАММЫ В СФЕРЕ ОБЕСПЕЧЕНИЯ НАСЕЛЕНИЯ ДОСТУПНЫМ ЖИЛЬЁМ</t>
    </r>
  </si>
  <si>
    <t xml:space="preserve">Управление жизнеобес-печения </t>
  </si>
  <si>
    <r>
      <rPr>
        <b/>
        <u val="single"/>
        <sz val="12"/>
        <color indexed="8"/>
        <rFont val="Times New Roman"/>
        <family val="1"/>
      </rPr>
      <t xml:space="preserve">РАЗДЕЛ IV. </t>
    </r>
    <r>
      <rPr>
        <b/>
        <sz val="12"/>
        <color indexed="8"/>
        <rFont val="Times New Roman"/>
        <family val="1"/>
      </rPr>
      <t xml:space="preserve">   МУНИЦИПАЛЬНЫЕ ПРОГРАММЫ В СФЕРЕ ОБРАЗОВАНИЯ И МОЛОДЕЖНОЙ ПОЛИТИКИ, СПОРТА И ФИЗИЧЕСКОЙ КУЛЬТУРЫ,  КУЛЬТУРЫ</t>
    </r>
  </si>
  <si>
    <r>
      <rPr>
        <b/>
        <u val="single"/>
        <sz val="12"/>
        <color indexed="8"/>
        <rFont val="Times New Roman"/>
        <family val="1"/>
      </rPr>
      <t>РАЗДЕЛ V.</t>
    </r>
    <r>
      <rPr>
        <b/>
        <sz val="12"/>
        <color indexed="8"/>
        <rFont val="Times New Roman"/>
        <family val="1"/>
      </rPr>
      <t xml:space="preserve">   МУНИЦИПАЛЬНЫЕ ПРОГРАММЫ В СФЕРЕ ЖИЛИЩНО-КОММУНАЛЬНОГО ХОЗЯЙСТВА</t>
    </r>
  </si>
  <si>
    <t>Отдел пресс-службы аппарата админист-рации</t>
  </si>
  <si>
    <t xml:space="preserve">Информационно- аналити-ческое управление </t>
  </si>
  <si>
    <t>ВСЕГО по разделу V.</t>
  </si>
  <si>
    <r>
      <t>МП "Проведение капитального ремонта общего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имущества</t>
    </r>
    <r>
      <rPr>
        <b/>
        <sz val="12"/>
        <rFont val="Times New Roman"/>
        <family val="1"/>
      </rPr>
      <t xml:space="preserve"> многоквартирных домов в Уссурийском городском округе                       и муниципальных жилых помещений, свободных от регистрации"                                                  на 2014-2017 годы                                                       </t>
    </r>
    <r>
      <rPr>
        <b/>
        <i/>
        <sz val="10"/>
        <rFont val="Times New Roman"/>
        <family val="1"/>
      </rPr>
      <t>(постановление</t>
    </r>
    <r>
      <rPr>
        <b/>
        <i/>
        <sz val="12"/>
        <rFont val="Times New Roman"/>
        <family val="1"/>
      </rPr>
      <t xml:space="preserve"> от 27.05.2014</t>
    </r>
    <r>
      <rPr>
        <b/>
        <i/>
        <sz val="12"/>
        <color indexed="10"/>
        <rFont val="Times New Roman"/>
        <family val="1"/>
      </rPr>
      <t xml:space="preserve">                          </t>
    </r>
    <r>
      <rPr>
        <b/>
        <i/>
        <sz val="12"/>
        <rFont val="Times New Roman"/>
        <family val="1"/>
      </rPr>
      <t xml:space="preserve"> №</t>
    </r>
    <r>
      <rPr>
        <b/>
        <i/>
        <sz val="11"/>
        <rFont val="Times New Roman"/>
        <family val="1"/>
      </rPr>
      <t xml:space="preserve"> 1864-НПА</t>
    </r>
    <r>
      <rPr>
        <b/>
        <i/>
        <sz val="12"/>
        <rFont val="Times New Roman"/>
        <family val="1"/>
      </rPr>
      <t>)</t>
    </r>
  </si>
  <si>
    <t>всего :</t>
  </si>
  <si>
    <t>На весь период реализации Программы</t>
  </si>
  <si>
    <t>ВСЕГО по разделу II.</t>
  </si>
  <si>
    <t>ВСЕГО по разделу III.</t>
  </si>
  <si>
    <t>ВСЕГО по разделу VI.</t>
  </si>
  <si>
    <t>ВСЕГО по разделу VII.</t>
  </si>
  <si>
    <t xml:space="preserve">Отчет о ходе реализации </t>
  </si>
  <si>
    <t>Показатели ожидаемых результатов</t>
  </si>
  <si>
    <t>В С Е Г О  по окончившим реализацию МП:</t>
  </si>
  <si>
    <t>За весь период реализации Программы</t>
  </si>
  <si>
    <t>Отдел муниципальной службы и кадров аппарата админист-рации</t>
  </si>
  <si>
    <r>
      <t xml:space="preserve">МП "Обеспечение жильем молодых семей УГО" на 2013-2017 годы        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06.09.2012 № 3038-НПА) </t>
    </r>
  </si>
  <si>
    <r>
      <t xml:space="preserve">МП "Организация и осуществление мероприятий по работе с молодежью в Уссурийском городском округе на 2015-2017 годы"                                     </t>
    </r>
    <r>
      <rPr>
        <b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постановление от 28.11.2014 № 4536-НПА)</t>
    </r>
  </si>
  <si>
    <r>
      <t xml:space="preserve">МП "Энергосбережение и повышение энергетической эффективности Уссурийского городского округа на 2015-2018 годы" </t>
    </r>
    <r>
      <rPr>
        <b/>
        <i/>
        <sz val="11"/>
        <rFont val="Times New Roman"/>
        <family val="1"/>
      </rPr>
      <t>(постановление от 03.07.2015 № 1673-НПА)</t>
    </r>
  </si>
  <si>
    <r>
      <t xml:space="preserve">МП "Противодействие коррупции на территории Уссурийского городского округа на 2015-2017 годы" </t>
    </r>
    <r>
      <rPr>
        <b/>
        <i/>
        <sz val="11"/>
        <rFont val="Times New Roman"/>
        <family val="1"/>
      </rPr>
      <t>(постановление 05.05.2015 № 1100-НПА)</t>
    </r>
  </si>
  <si>
    <t>Управление имущественных отношений</t>
  </si>
  <si>
    <t>Управление по связям с общественностью и сзаимодействию с силовыми структурами</t>
  </si>
  <si>
    <t>федеральный бюджет</t>
  </si>
  <si>
    <t>краевой бюджет</t>
  </si>
  <si>
    <t>местный бюджет</t>
  </si>
  <si>
    <t>внебюджетные источники</t>
  </si>
  <si>
    <t>Фактически освоено за весь период реализации</t>
  </si>
  <si>
    <r>
      <t xml:space="preserve">МП "Благоустройство территории УГО  на 2012-2016 годы"                                                                   </t>
    </r>
    <r>
      <rPr>
        <b/>
        <i/>
        <sz val="12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(постановление от 06.12.2011 № 3134-НПА)</t>
    </r>
    <r>
      <rPr>
        <b/>
        <i/>
        <sz val="12"/>
        <rFont val="Times New Roman"/>
        <family val="1"/>
      </rPr>
      <t xml:space="preserve"> </t>
    </r>
  </si>
  <si>
    <t>1. Отсутствие общественных или релиниозных объединений, склонных к проявлениям терроризма и экстремизма                                                                              2. Отсутствие нарушений общественного порядка экстремистского характера, в том числе проявлений национального и религиозного экстремизма</t>
  </si>
  <si>
    <t xml:space="preserve">1. Доведение уровня освещенности автомобильных дорог до требований указанных в СНиП 23-05-95, на всей протяженности дорог с установленным наружным освещением, с 50% в 2010 году до 100% в 2016 году;
2. Повышение безопасности дорожного движения в результате мероприятий по освещенности улиц, позволит снизить количество ДТП в темное время суток на 25%, с участием пешеходов на 30%, на нерегулируемых пешеходных переходах на 30%, в ходе реализации программы планируется оснастить уличным освещением соответствующим нормам СНиП 23-05-95 все 134 пешеходных перехода, существующих на 1 января 2011 года;
3. Освещение дорог и тротуаров, ведущих от учебных заведений всех уровней, центров организации культурного досуга населения как муниципальных, так и других форм собственности, медицинских учреждений, парков и скверов к жилым микрорайонам, будет способствовать снижению криминогенной обстановки на улицах города в темный период суток на 15 - 25%.
</t>
  </si>
  <si>
    <t>1. 0                            2. 0</t>
  </si>
  <si>
    <t>Оценка эффективности реализации программы</t>
  </si>
  <si>
    <t xml:space="preserve">Ожидаемые конечные результаты, утвержденные на срок реализации программы., ед.изм. </t>
  </si>
  <si>
    <t xml:space="preserve">Ожидаемые конечные результаты, фактически достигнутые </t>
  </si>
  <si>
    <t>Оценка  эффективности реализации программы</t>
  </si>
  <si>
    <t>% освоения за  период реализации</t>
  </si>
  <si>
    <t>100,0% (эффективна)</t>
  </si>
  <si>
    <t>100,0%  (эффективна)</t>
  </si>
  <si>
    <t>100,0 %  (эффективна)</t>
  </si>
  <si>
    <t>1. 47,7%         2. 15,2%                3. 17,8%               4. 6,9%               5. 0,2%</t>
  </si>
  <si>
    <t>100,%  (эффективна)</t>
  </si>
  <si>
    <t>100,0%  эффективна</t>
  </si>
  <si>
    <r>
      <rPr>
        <b/>
        <u val="single"/>
        <sz val="12"/>
        <color indexed="8"/>
        <rFont val="Times New Roman"/>
        <family val="1"/>
      </rPr>
      <t xml:space="preserve">РАЗДЕЛ VII. </t>
    </r>
    <r>
      <rPr>
        <b/>
        <sz val="12"/>
        <color indexed="8"/>
        <rFont val="Times New Roman"/>
        <family val="1"/>
      </rPr>
      <t xml:space="preserve">   ПРОЧИЕ  МУНИЦИПАЛЬНЫЕ ПРОГРАММЫ </t>
    </r>
  </si>
  <si>
    <r>
      <rPr>
        <b/>
        <u val="single"/>
        <sz val="12"/>
        <color indexed="8"/>
        <rFont val="Times New Roman"/>
        <family val="1"/>
      </rPr>
      <t xml:space="preserve">РАЗДЕЛ VII. </t>
    </r>
    <r>
      <rPr>
        <b/>
        <sz val="12"/>
        <color indexed="8"/>
        <rFont val="Times New Roman"/>
        <family val="1"/>
      </rPr>
      <t xml:space="preserve">   ПРОЧИЕ  МУНИЦИПАЛЬНЫЕ ПРОГРАММЫ</t>
    </r>
  </si>
  <si>
    <t>100,0% - (эффективность на уровне)</t>
  </si>
  <si>
    <t xml:space="preserve">1.Обеспечить проектно-сметной документацией по электроснабжению 10 микрорайонов малоэтажной индивидуальной застройки;
(в ред. Постановления администрации Уссурийского городского округа от 25.03.2014 N 989-НПА)
2.Улучшить качество снабжение электрической энергией с целью их соответствия ГОСТ 13109-97;
3.Снизить износ сетей;
4. Уменьшить затраты на аварийно-восстановительный ремонт при эксплуатации объектов электроэнергетики;
5. Обеспечить улучшение предоставляемой услуги электроснабжения путем снижения аварийных отказов в работе электросетевого оборудования, приведения параметров электрической энергии к нормативным величинам для социально значимых объектов (учреждений здравоохранения, объектов ресурсоснабжения) и населения Уссурийского городского округа в количестве более 180 тыс. человек;
6. Создать условия для развития жилищного строительства, соответственно, приток населения в населенные пункты за счет потенциального обеспечения объектов капитального строительства инженерной инфраструктурой (электрическими сетями).
</t>
  </si>
  <si>
    <t>оценка эффективности будет проведена по итогам 2017 года</t>
  </si>
  <si>
    <t>муниципальных программ Уссурийского городского округа (по состоянию на 01.01.2017 года)</t>
  </si>
  <si>
    <t>Фактически освоено за 2016 год</t>
  </si>
  <si>
    <t>% освоения за  2016 год</t>
  </si>
  <si>
    <t xml:space="preserve">Ожидаемый конечный результат, утвержденный на 2016 год., ед.изм.                                                                                                          </t>
  </si>
  <si>
    <t>Показатель, фактически достигнутый в 2016 годy</t>
  </si>
  <si>
    <t>план 2016 года</t>
  </si>
  <si>
    <t xml:space="preserve">1.прирост 12,0 %;                 2. прирост 11,4%;            </t>
  </si>
  <si>
    <t>100,0%  (эффективность на уровне)</t>
  </si>
  <si>
    <t>Управление по работе с территориями</t>
  </si>
  <si>
    <t>1. Обеспечение сельских населенных пунктов Уссурийского городского округа источниками противопожарного водоснабжения на2016 год - 78,3%                              2. Отсутствие травмированных людей на пожарах в 2016 году - 0 человек                                                                             3. Снижение материального ущерба от пожаров на 2016 год - на 3,0%</t>
  </si>
  <si>
    <t>1. 72,9                            2. 0                       3. 0,1</t>
  </si>
  <si>
    <t>83,3%  эффективность на уровне</t>
  </si>
  <si>
    <r>
      <t xml:space="preserve">МП "Развитие градостроительной деятельности и деятельности в области земельных отношений в Уссурийском городском округе на  2016-2019 годы" </t>
    </r>
    <r>
      <rPr>
        <i/>
        <sz val="12"/>
        <color indexed="8"/>
        <rFont val="Times New Roman"/>
        <family val="1"/>
      </rPr>
      <t xml:space="preserve">(постановление от 22.12.2015 № 3596-НПА) </t>
    </r>
  </si>
  <si>
    <r>
      <t>МП "Управление муниципальным имуществом, находящимся в собственности Уссурийского городского округа на период 2015-2017 годы"</t>
    </r>
    <r>
      <rPr>
        <i/>
        <sz val="12"/>
        <color indexed="8"/>
        <rFont val="Times New Roman"/>
        <family val="1"/>
      </rPr>
      <t xml:space="preserve"> (постановление от 11.11.2014 № 4302-НПА)</t>
    </r>
  </si>
  <si>
    <r>
      <t xml:space="preserve">МП "Содействие развитию малого и среднего предпринимательства на территории УГО на 2014-2017 годы"                                         </t>
    </r>
    <r>
      <rPr>
        <sz val="12"/>
        <color indexed="8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(постановление от 06.02.2014 № 395-НПА) </t>
    </r>
  </si>
  <si>
    <r>
      <rPr>
        <b/>
        <sz val="12"/>
        <rFont val="Times New Roman"/>
        <family val="1"/>
      </rPr>
      <t xml:space="preserve">МП "Поддержка социально-ориентированных некоммерческих организаций на территории  УГО                                   на 2016-2019 годы"                                                            </t>
    </r>
    <r>
      <rPr>
        <b/>
        <i/>
        <sz val="12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(постановление от 05.11.2015 № 2935-НПА)</t>
    </r>
    <r>
      <rPr>
        <b/>
        <i/>
        <sz val="11"/>
        <color indexed="57"/>
        <rFont val="Times New Roman"/>
        <family val="1"/>
      </rPr>
      <t xml:space="preserve"> </t>
    </r>
  </si>
  <si>
    <r>
      <t xml:space="preserve">МП "Об организации и проведении на территории УГО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лет,                                                              в 2016-2020 годах"                                  </t>
    </r>
    <r>
      <rPr>
        <b/>
        <i/>
        <sz val="12"/>
        <rFont val="Times New Roman"/>
        <family val="1"/>
      </rPr>
      <t xml:space="preserve">                         </t>
    </r>
    <r>
      <rPr>
        <b/>
        <i/>
        <sz val="11"/>
        <rFont val="Times New Roman"/>
        <family val="1"/>
      </rPr>
      <t xml:space="preserve">(постановление от 21.12.2015 № 3572-НПА) </t>
    </r>
  </si>
  <si>
    <r>
      <t xml:space="preserve">МП "Стимулирование развития жилищного строительства на территории Уссурийского городского округа на 2014-2020 годы"                                       </t>
    </r>
    <r>
      <rPr>
        <b/>
        <i/>
        <sz val="10"/>
        <color indexed="8"/>
        <rFont val="Times New Roman"/>
        <family val="1"/>
      </rPr>
      <t>(постановление</t>
    </r>
    <r>
      <rPr>
        <b/>
        <i/>
        <sz val="11.5"/>
        <color indexed="8"/>
        <rFont val="Times New Roman"/>
        <family val="1"/>
      </rPr>
      <t xml:space="preserve"> </t>
    </r>
    <r>
      <rPr>
        <b/>
        <i/>
        <sz val="11.5"/>
        <rFont val="Times New Roman"/>
        <family val="1"/>
      </rPr>
      <t xml:space="preserve">от 30.04.2014 г.           </t>
    </r>
    <r>
      <rPr>
        <b/>
        <i/>
        <sz val="11.5"/>
        <color indexed="8"/>
        <rFont val="Times New Roman"/>
        <family val="1"/>
      </rPr>
      <t xml:space="preserve">                     № </t>
    </r>
    <r>
      <rPr>
        <b/>
        <i/>
        <sz val="10"/>
        <color indexed="8"/>
        <rFont val="Times New Roman"/>
        <family val="1"/>
      </rPr>
      <t>1585-НПА</t>
    </r>
    <r>
      <rPr>
        <b/>
        <i/>
        <sz val="11.5"/>
        <color indexed="8"/>
        <rFont val="Times New Roman"/>
        <family val="1"/>
      </rPr>
      <t>)</t>
    </r>
  </si>
  <si>
    <r>
      <t xml:space="preserve">МП "Развитие физической культуры и массового спорта в Уссурийском городском округе"                                          на 2016-2020 годы                                                </t>
    </r>
    <r>
      <rPr>
        <b/>
        <i/>
        <sz val="11"/>
        <rFont val="Times New Roman"/>
        <family val="1"/>
      </rPr>
      <t xml:space="preserve">(постановление от 27.11.2015 № 3246-НПА) </t>
    </r>
  </si>
  <si>
    <r>
      <t xml:space="preserve">МП "Развитие системы образования Уссурийского городского округа на 2016-2020 годы"           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24.11.2015 № 3159-НПА)    </t>
    </r>
    <r>
      <rPr>
        <b/>
        <sz val="11"/>
        <rFont val="Times New Roman"/>
        <family val="1"/>
      </rPr>
      <t xml:space="preserve"> </t>
    </r>
  </si>
  <si>
    <t>Управление образованияи молодежной политики</t>
  </si>
  <si>
    <r>
      <t xml:space="preserve">МП "Охрана окружающей среды Уссурийского городского округа на 2016-2020 годы"                        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22.12.2015 № 3595 -НПА) </t>
    </r>
    <r>
      <rPr>
        <b/>
        <i/>
        <sz val="12"/>
        <rFont val="Times New Roman"/>
        <family val="1"/>
      </rPr>
      <t xml:space="preserve"> </t>
    </r>
  </si>
  <si>
    <r>
      <t xml:space="preserve">МП "Уссурийские дороги                                            на 2016-2019 годы"                                                  </t>
    </r>
    <r>
      <rPr>
        <b/>
        <i/>
        <sz val="11"/>
        <rFont val="Times New Roman"/>
        <family val="1"/>
      </rPr>
      <t xml:space="preserve">(постановление от 22.12.2015 № 3594-НПА) </t>
    </r>
  </si>
  <si>
    <r>
      <t xml:space="preserve">МП "Развитие сферы ритуальных услуг и похоронного дела на территории УГО                                                  на 2016-2019 годы"                                     </t>
    </r>
    <r>
      <rPr>
        <b/>
        <i/>
        <sz val="12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 xml:space="preserve">(постановление от 07.12.2015 № 3352-НПА) </t>
    </r>
  </si>
  <si>
    <r>
      <t>МП "Обеспечение первичных мер пожарной безопасности в границах сельских населенных пунктов Уссурийского городского округа на 2016-2019 годы"</t>
    </r>
    <r>
      <rPr>
        <i/>
        <sz val="12"/>
        <rFont val="Times New Roman"/>
        <family val="1"/>
      </rPr>
      <t>(постановление от 20.08.2015 № 2228-НПА)</t>
    </r>
  </si>
  <si>
    <r>
      <t>МП "Комплексные меры по профилактике терроризма и экстремизма на территории Уссурийского городского округа на 2015-2017 годы"</t>
    </r>
    <r>
      <rPr>
        <i/>
        <sz val="12"/>
        <rFont val="Times New Roman"/>
        <family val="1"/>
      </rPr>
      <t>(постановление от 11.02.2015 № 400-НПА)</t>
    </r>
  </si>
  <si>
    <r>
      <t xml:space="preserve">МП"Управление муниципальными финансами  Уссурийского городского округа на 2016-2020 годы"                                       </t>
    </r>
    <r>
      <rPr>
        <b/>
        <i/>
        <sz val="11"/>
        <rFont val="Times New Roman"/>
        <family val="1"/>
      </rPr>
      <t xml:space="preserve">(постановление от 21.10.2015 № 2800-НПА)  </t>
    </r>
    <r>
      <rPr>
        <b/>
        <i/>
        <sz val="12"/>
        <rFont val="Times New Roman"/>
        <family val="1"/>
      </rPr>
      <t xml:space="preserve"> </t>
    </r>
  </si>
  <si>
    <r>
      <t xml:space="preserve">МП "Повышение качества и доступности предоставления государственных и муниципальных услуг в Уссурийском городском округе на 2016-2020 годы"                      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31.08.2015 № 2310 -НПА) </t>
    </r>
  </si>
  <si>
    <r>
      <t xml:space="preserve">МП "Профилактика производственного травматизма, профессиональных заболеваний и улучшение условий труда в муниципальных учреждениях Уссурийского городского округа и в администрации Уссурийского городского округа  на 2016-2020 годы"               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18.12.2015 № 3557-НПА) </t>
    </r>
    <r>
      <rPr>
        <b/>
        <i/>
        <sz val="12"/>
        <rFont val="Times New Roman"/>
        <family val="1"/>
      </rPr>
      <t xml:space="preserve">   </t>
    </r>
  </si>
  <si>
    <t xml:space="preserve">муниципальных программ Уссурийского городского округа, окончивших реализацию в 2016 году </t>
  </si>
  <si>
    <t xml:space="preserve">Отдел трудовых и социальных отношений </t>
  </si>
  <si>
    <t>Отдел трудовых и социальных отношений</t>
  </si>
  <si>
    <r>
      <t xml:space="preserve">МЦП "Обеспечение доступности ипотечного жилищного кредитования работникам бюджетной сферы в Уссурийского городского округа"  на 2008-2016 годы"                                                              </t>
    </r>
    <r>
      <rPr>
        <b/>
        <i/>
        <sz val="12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 xml:space="preserve">(Решение Думы УГО  от 07.11.2007 № 674-НПА) </t>
    </r>
  </si>
  <si>
    <r>
      <t xml:space="preserve">МП "Развитие культуры и искусства Уссурийского городского округа  на 2014-2016 годы"                                                                                                </t>
    </r>
    <r>
      <rPr>
        <b/>
        <i/>
        <sz val="11"/>
        <rFont val="Times New Roman"/>
        <family val="1"/>
      </rPr>
      <t>(постановление от 11.12.2013 № 4184-НПА)</t>
    </r>
    <r>
      <rPr>
        <b/>
        <i/>
        <sz val="12"/>
        <rFont val="Times New Roman"/>
        <family val="1"/>
      </rPr>
      <t xml:space="preserve"> </t>
    </r>
  </si>
  <si>
    <r>
      <t xml:space="preserve">МП "Повышение надежности электроснабжения объектов коммунальной инфраструктуры Уссурийского   городского округа на 2012-2016 годы"         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20.02.2012 № 446-НПА) </t>
    </r>
  </si>
  <si>
    <t xml:space="preserve">1. Обеспечить проектами планировки территорию Уссурийского городского округа на площади 1838,62 га к 2020 году: на 2016 год - 18,9%.                                                                           2. Выполнить работы по освобождению самовольно занятых земельных участков, находящихся в муниципальной собственности, от объектов движимого имущества (ежегодно выявленных по 13 шт. в полном объеме по 100,0%) на 2016 год - 100,0 %.                                                                                3. Обеспечить к 2020 году подготовку земельных участков для предоставления гражданам, имеющих трех и более детей: 1000  земельных участков площадью 100,00 га: на 2016 год - 25,0%.                     </t>
  </si>
  <si>
    <t xml:space="preserve">1. Количество объектов муниципальной собственности, прошедших государственную регистрацию, возрастет ежегодно: в 2016 году на 3,6%.                                                                           2. Ежегодное увеличение  объектов муниципальной казны, переданных  в аренду, безвозмездное пользование, реализованных в результате приватизации муниципального имущества: в 2016 году -  1,3%.                          </t>
  </si>
  <si>
    <t xml:space="preserve">1.Прирост продукции (работ, услуг), произведенной субъектами малого и среднего предпринимательства, в общем объеме оборота продукции (работ, услуг) полного круга организаций, осуществляющих деятельность на территории Уссурийского городского округа, не менее чем на 1,5% ежегодно;
2.Прирост оборота продукции (работ, услуг), производимой малыми и средними предприятиями, в том числе микропредприятиями и индивидуальными предпринимателями по годам:
2016 год - 5,8%;
3. Увеличение доли малых и средних предприятий в общем количестве организаций всех форм собственности Уссурийского городского округа более 65,0%;
4. Увеличение доли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организаций до 32,0%;
5. Увеличение числа субъектов малого и среднего предпринимательства в расчете на 10 тыс. человек населения Уссурийского городского округа до 524,5 единицы, в том числе по годам:
2016 год - 516,4 ед.
                                                                </t>
  </si>
  <si>
    <t>1. Увеличение числа несовершеннолетних граждан в возрасте от 14 до 18 лет, принимающих участие во временных работах, по отношению к 2014 году: на 2016 год - 4,0%.                                                                                 2. Увеличение числа создаваемых рабочих мест для организации общественных работ по отношению к 2014 году: на 2016 год - 9,1%.</t>
  </si>
  <si>
    <t xml:space="preserve"> 1. Увеличение количества молодых людей, участвующих в мероприятиях патриотической направленности в 2017 году на 4,5% к показателю 2013 года: 2016 год - на 3,47%.
2. Увеличение количества молодежи, участвующей в деятельности трудовых объединений, студенческих отрядов и других форм занятости в каникулярное время в 2017 году на 6,1% к показателю 2013 года: 2016 год - на 4,02%.
3. Увеличение доли молодежи, участвующей в волонтерской (добровольческой) деятельности, ориентированной на решение проблем местного сообщества за весь период реализации Программы на 9,25% к показателю 2013 года: 2016 год - на 7,0%.
4. Увеличение количества молодых людей, ставших победителями и призерами международных, всероссийских, региональных, краевых конкурсных мероприятий, соревнований за весь период реализации Программы на 5,6% к показателю 2013 года: 2016 год - на 4,2%.
5. Увеличение численности молодых людей, участвующих в деятельности творческих и научных объединений к 2017 году на 3% к уровню 2013 года: 2016 год - на 2,01%.</t>
  </si>
  <si>
    <t>1. Положительная государственная экспертиза проектных работ по модернизации (переводу) на газ 6-ти действующих муниципальных котельных №№ 13,24,27,40,65,66.                                                                                                      2. Строительство газораспределительных сетей 0,6 Мпа протяженностью  - 27,8 км.</t>
  </si>
  <si>
    <t>1. 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услуг: на 2016 год - не менее 90,0%.              2. Уровень удовлетворенности получателей муниципальных услуг: на 2016 год - не менее 90,0%.               3. Снижение среднего числа обращений в орган государственной власти Российской Федерации (орган местного самоуправления) для получения одной государственной (муниципальной) услуги: на 2016 год  - не более 2 раз.</t>
  </si>
  <si>
    <t xml:space="preserve">1.Снижение банковской процентной ставки  кредита         для работников бюджетной сферы на 50 процентов;                                                                                                                                                           2. Не менее 25 семей работников  бюджетной  сферы  улучшат    свои жилищные условия.
</t>
  </si>
  <si>
    <t xml:space="preserve">1. Увеличение количества услуг, оказанных муниципальными библиотеками на 7,0% в 2014 году по сравнению с 2013 годом, в 2015 году на 5,0% по сравнению с 2014 годом, в 2016 году на 5,25% по сравнению с 2015 годом.                                                                                                                                             2. Увеличение количества учащихся дополнительного образования, обучающихся на "4" и "5" к общему количеству обучающихся (980 чел.) в 2014 году на 1,05% по сравнению с 2013 годом, в 2015 году на 0,78% по сравнению с 2014 годом, в 2016 году на 0,77% по сравнению с 2015 годом.                                                                        3. Увеличение количества посетителей спектаклей (мероприятий) в 2014 году на 0,60% по сравнению с 2013 годом, в 2015 году на 1,09% по сравнению с 2014 годом, в 2016 году на 0,9% по сравнению с 2015 годом.                                                                                                           4. Увеличение количества посетителей выставок и экскурсий в 2014 году на 4,87%по сравнению с 2013 годом, в 2015 году на 4,30% по сравнению с 2014 годом, в 2016 году на 4,86% по сравнению с 2015 годом.                                                                                                         5. Увеличение количества населения, участвующего в культурно - досуговых мероприятиях, в 2014 году на 0,45% по сравнению с 2013 годом, в 2015 году на 0,51% по сравнению с 2014 годом, в 2016 году на 0,53% по сравнению с 2015 годом.                                                                                                                                                                                                                                                                 6. Увеличение количества мастеров декоративно - прикладного творчества, состоящих в реестре Уссурийского городского округа в 2014 году на 0,8% по сравнению с 2013 годом, в 2015 году на 0,79% по сравнению с 2014 годом, в 2016 году на 1,18% по сравнению с 2015 годом.                                                                                                                                     7.  Увеличение числа муниципальных учреждений культуры и искусства, находящихся в удовлетворительном состоянии (не требующих капитального ремонта и не находящихся в аварийном состоянии) в 2014 году на 4,17% по сравнению с 2013 годом, в 2015 году на 8,0% по сравнению с 2014 годом, в 2016 году на 7,41% по сравнению с 2015 годом.                                                                                                                                                                                                        8. Увеличение количества участников международных, всероссийских и региональных культурных обменов в 2014 году на 5,0% по сравнению с 2013 годом, в 2015 году на 4,76% по сравнению с 2014 годом, в 2016 году неа 4,55% по сравнению с 2015 годом.                                                                                                                                                              9.  Увеличение количества призеров и победителей международных, всероссийских и региональных конкурсов в 2014 году на 0,61% по сравнению с 2013  годом, в 2015 году на 1,22% по сравнению с 2014 годом, в 2016 году на 1,2% по сравнению с 2015 годом.                                                                                                                                                      10. Увеличение числа учреждений, оснащенным  световым, звуковым, музыкальным, специализированным оборудованием в 2014 году на 20,0% по  сравнению с 2013 годом, в 2015 году на 16,67% по сравнению с 2014 годом, в 2016 году на 14,29% по сравнению с 2015 годом.                                         </t>
  </si>
  <si>
    <t>1. Увеличение площади объектов благоустройства и озеленения, на которых выполняются работы по содержанию, по отношению к 2011 году до 60,9%.                    2. Доля приведенных в надлежащее объектов благоустойства по отношению к объектам, находящимся на обслуживании ежегодно по 2,8%.                                                   3. Обеспечение функционирования действующих фонтанов 100,0%.</t>
  </si>
  <si>
    <r>
      <t xml:space="preserve">МП "Развитие муниципальных сетей водоснабжения и водоотведения Уссурийского городского округа на период 2012-2016 годы"                                                                   </t>
    </r>
    <r>
      <rPr>
        <b/>
        <i/>
        <sz val="11"/>
        <rFont val="Times New Roman"/>
        <family val="1"/>
      </rPr>
      <t xml:space="preserve">(постановление от 06.03.2012 № 655-НПА) </t>
    </r>
  </si>
  <si>
    <t xml:space="preserve">1. Обеспечить реконструкцию 4,315 км сетей канализации.                                                                   2. Снизить износ сетей водоотведения с 58,2% в 2010 году до 55,0% в 2016 году.                        3. Построить сети водоотведения общей прояженностью 0,02 км.                                                4. Построить сети водоснабжения общей прояженностью 4,58 км. </t>
  </si>
  <si>
    <t xml:space="preserve">1.Повышение уровня доверия жителей округа к органам местного самоуправления Уссурийского городского округа: до 60,0%.
</t>
  </si>
  <si>
    <t xml:space="preserve">1. Увеличение доли должностей муниципальной службы, замещенных из кадрового резерва, в общем объеме должностей муниципальной службы к началу 2017 года до 21,3%.
2.Увеличение доли должностей муниципальной службы, замещенных по результатам проведения конкурсов на замещение вакантных должностей муниципальной службы, в общем объеме должностей муниципальной службы к началу 2017 года до 22,5%.
3.Прохождение аттестации всеми муниципальными служащими (согласно утвержденному графику) - 100%.
4.Увеличение доли муниципальных служащих, прошедших повышение квалификации в общем объеме муниципальных служащих к началу 2017 года до 59,7%.
5.Прохождение 100% муниципальных служащих диспансеризации (ежегодно).
</t>
  </si>
  <si>
    <t>1. Уменьшение к 2018 году количества муниципальных служащих (руководителей муниципальных учреждений), привлеченных к дисциплинарной ответственности за нарушение требований антикоррупционного законодательства на 70,0% (к 2014 году: на 2016 год - 50,0%.                                                                                                                               2. Уменьшение к 2018 году количества актов прокурорского реагирования на незаконные действия администрации Уссурийского городского округа на 20,0% (к 2014 году) : на  2016 год - 12,0%.                                                                                                                 3. Увеличение доли респондентов, выразивших одобрение антикоррупционной деятелньостью органов местного самоуправления Уссурийского городского округа по результатам социологического опроса населения на 50,0% по сравнению с 2014 годом: на  2016 год  - 33,0%.</t>
  </si>
  <si>
    <t>1. 6,94%             2. -10,89 %                3. 0,89%                 4. 36,14%                           5. 0,51%                  6. 0,0%               7. 3,57%                          8. 62,5%                 9. 15,79%                     10. 55,56 %</t>
  </si>
  <si>
    <t>91,5% (эффективность на уровне)</t>
  </si>
  <si>
    <t>1. 50,0%               2. 12 семей</t>
  </si>
  <si>
    <t>1. 9,4 км                2. 55,0%                 3. 0,02 км             4. 5,85 км</t>
  </si>
  <si>
    <t>100,0% (эффективность на уровне)</t>
  </si>
  <si>
    <t>1. 60,9                      2. 2,8                      3. 100,0</t>
  </si>
  <si>
    <t xml:space="preserve">В связи с отсутствием финансирования мероприятия МП не реализовывались, проведение оценки эффективности МП не представляется возможным. </t>
  </si>
  <si>
    <t>1. 18,9 %                       2. 77,0%                      3. 52,0 %</t>
  </si>
  <si>
    <t>1. 20,0%                       2. 14,0%              3. 9,0%</t>
  </si>
  <si>
    <t>1. 14,4 %                 2. 32,5%</t>
  </si>
  <si>
    <t xml:space="preserve"> 1. 63,0%.             2. 61,0%                                  3. 83,0%                                           4. 100,0%                                         5. 71,6%                                                 6. 100,0%                    7. 90,4%                              </t>
  </si>
  <si>
    <t>1. 47,3%                                                       2. 100,0%                                                 3. 101,0%                                  4. 3,14%</t>
  </si>
  <si>
    <t>1. 1,73%                       2. 8,0%                         3. 25,8%</t>
  </si>
  <si>
    <t>1. 64,2%                2. 10,0%           3. 5,0%</t>
  </si>
  <si>
    <t xml:space="preserve"> </t>
  </si>
  <si>
    <t xml:space="preserve">1. 0%                2. 0,198 тут/Гкал                 3. 39,6 кВт/Гкал                   4. 2,109 Гкал\м2                       5.  82273,64  руб\год                                </t>
  </si>
  <si>
    <t>90,8%  (эффективность на уровне)</t>
  </si>
  <si>
    <t>1. 0                    2. 12,67</t>
  </si>
  <si>
    <t>1. 5,7%            2. 0 руб.                3. 10,6%                 4. 10,0%            5. 100,0%</t>
  </si>
  <si>
    <t xml:space="preserve">1. 91,0%              2. 149,0%                 3. 108,0%                                           </t>
  </si>
  <si>
    <t>1. 1,7%           2.  6,0%               3. 66,1%          4. 32,1%          5. 520,5 ед.</t>
  </si>
  <si>
    <t>1. 17,28%                 2. 20,87%                  3. 1,71%</t>
  </si>
  <si>
    <t>1. Увеличение доли общей площади отремонтированных многоквартирных домов от общей площади многоквартирных домов, подлежащих ремонту составит к 2017 году до 37,58%;                                                                                                         2016 год - 16,59% (345,0 тыс. кв. м /2079,4 тыс. кв.м. *100);                                                                                   2. Удельный вес граждан, для которых планируется создать комфортные и безопасные условия проживания к 2017 году составит 45,7% граждан от общего количества человек, проживающих в многоквартирных домах, требующих капитального ремонта:                                                                        2016 год - 20,27% (15650/77229,34*100,0%);                                                                 3. Повысить уровень благоустройства территтории Уссурийского городского округа за счет приведения технико - эксплуатационного состояния дворовых территорий многоквартирных домов, проездов к дворовым территориям сногоквартирных домов к нормативным требованиям  ежегодно на 1,53% от общего количества дворовых территорий, проездов к дворовым территориям, требующих ремонта.</t>
  </si>
  <si>
    <t xml:space="preserve">1.48,0%                                         </t>
  </si>
  <si>
    <t xml:space="preserve"> 80,0% (эффективность на уровне)</t>
  </si>
  <si>
    <t>в связи с досрочным прекращением действия МП постановлением администрации УГО от 21.12.2016 г.                  № 3994-НПА эффективность МП проведена за 2016 год  - 100,0% эффективна)</t>
  </si>
  <si>
    <t xml:space="preserve">1. Увеличение численности населения Уссурийского городского округа, систематически занимающегося физической культурой и массовым спортом за весь период реализации программы к 2020 году на 5,55% в сравнении с показателем 2014 года;  на 2016 год - 0,5%.                                                                                                                                          2. Увеличение численности победителей и призеров краевых, региональных, всероссийских соревнований за весь период реализации программы к 2020 году на 5,6% в сравнении с показателем 2014 года: на 2016 год - 1,2%.                                                                                     3. Увеличение численности спортсменов Уссурийского городского округа, выполнивших массовые спортивные разряды за весь период реализации программы к 2020 году на 5,6% в сравнении с показателем 2014 года: на 2016 год - 1,2%.                                                                                                   4. Увеличение численности участников официальных физкультурных  и спортивных мероприятий Уссурийского городского округа за весь период реализации программы к 2020 году на 13,0% в сравнении с показателем 2014 года: на 2016 год - 3,0%. </t>
  </si>
  <si>
    <t>1. 100,0%                  2. 98,8 %            3. 2,0 раза</t>
  </si>
  <si>
    <t>1.Доля населенных пунктов, обеспеченных питьевой водой надлежащего качества по Уссурийскому городскому округа, увеличится д 86,0%.                                                                                          2.Обеспеченность населения централизованными услугами водоснабжения возрастет до 59,0%.</t>
  </si>
  <si>
    <t>1. 58,0%          2. 0,6%                          3. 13,0%</t>
  </si>
  <si>
    <t>1. Доля граждан, проживающих в аварийных домах, чьи жилищные условия будут улучшены, составит: 2016 - 16,35%                                                                                                              2. Доля населения, проживающего в аварийном фонде к общей численности населения Уссурийского городского округа, снизится: 2016 год - на 0,16%.                                                                                     3. организовать снос аварийных многоквартирных домов, расселенных в результате реализации Программы</t>
  </si>
  <si>
    <t>1. Процент использования электронного документооборота отраслевыми (функциональными) органами администрации Уссурийского городского округа: на 2016 год - 60,0%.                                                   2. Уровень посещаемости сайта администрации Уссурийского городского округа: на 2016 год - 90,0%.                                             3. Уровень модернизации используемых средств защиты информации в администрации Уссурийского городского округа: на 2016 год - 90,0%.</t>
  </si>
  <si>
    <t xml:space="preserve">1. Доля автомобильных дорог общего пользования местного значения, в отношении которых произведен ремонт, к общей протяженности автомобильных дорог общего пользования местного значения: на 2016 год - 1,79%.                                                                                                                   2. Увеличение доли светофорных объектов на территории Уссурийского городского округа: на 2016 год  - 8,0%.              3. Увеличение доли наземных пешеходных переходов, обустроенных перильными ограждениями: на 2016 год  - 25,8%. </t>
  </si>
  <si>
    <t xml:space="preserve">1.Увеличение объема твердых коммунальных  отходов, извлеченных из окружающей природной среды: на 2016 год - 45,0%.                                                                                                 2.Доля временных площадок для скадирования снега и льда, находящихся на обслуживании: на 2016 год - 100,0%.                                                                                3. Доля обеззараженных шахтных колодцев: на 2016 год - 100,0%.                                                                                      4. Доля детей в возрасте от 5 до 18 лет, привлеченных к участию в конкурсах экологической направленности: на 2016 год - 3,02%.
</t>
  </si>
  <si>
    <t xml:space="preserve">1. Уменьшение доли очистки от мусора общественных кладбищ Уссурийского городского округа по отношению к  2015 году: на 2016 год - 10,0%.                                                              2. Уменьшение доли аварийных зеленых насаждений убранных на территории общественных кладбищ по отношению к 2015 году: на 2016 году - 10,0%;                                                     3. Увеличение площади отремонтированных дорог с асфальтовым и грунтовым покрытием на территории общественных кладбищ по отношению к 2015 году: на 2016 год - 5,0%.                                                                   </t>
  </si>
  <si>
    <t>1. Удовлетворенность населения качеством дошкольного образования: на 2016 год - 60,0%.                                                                   2. Удовлетворенность населения качеством общего образования: на 2016 год - 60,0%.                                                                                               3. Удовлетворенность населения качеством дополнительного образования: на 2016 год - 71,0%.                                                                 4. Отношение численности детей в возрасте о 3 лет до 7 лет, получающих дошкольное образование в текущем году, к численности детей в возрасте от 3 до 7 лет, получающих дошкольное образование и находящихся в очереди на получение дошкольного образования в текущем году: на 2016 год - 100,0%.                                                                              5. Доля детей, охваченных образовательными программами допрлнительного образования детей, в общей численности детей и молодежи 5-18 лет: на 2016 год - 69,0%.                                                         6. Готовность муниципальных образовательных учреждений к началу каждого учебного года: на 2016 год - 100,0%.                                  7. Доля детей первой и второй групп здоровья в общей численности обучающихся в муниципальных учреждениях: на 2016 год - 88,9%.</t>
  </si>
  <si>
    <t>1. Увеличение количества СО НКО,получивших консультационную поддержку от органов местного самоуправления (к 2015 году): на 2016 год - 20,0%.                   2. Увеличение количества гражданских инициатив (количество поступивших проектов для участия в конкурсе по предоставлению субсидий на реализацию социально значимых проектов) (к 2015 году): на 2016 год - 14,0%.                                                                                                               3. Увеличение числа активных социально ориентированных некоммерческих организаций, взаимодействующих с органами местного самоуправления (2015 году): на 2016 год - 9,0%</t>
  </si>
  <si>
    <t>80,0% (эффективность на уровне)</t>
  </si>
  <si>
    <t>Действие МП прекращено постановлением администрации УГО от 19.03.2016 № 693-НПА.  Оценка эффективности  МП не проводилась</t>
  </si>
  <si>
    <t>51,7%                          (с 01 января 2017 года действие  МП прекращено)</t>
  </si>
  <si>
    <r>
      <rPr>
        <b/>
        <u val="single"/>
        <sz val="12"/>
        <color indexed="8"/>
        <rFont val="Times New Roman"/>
        <family val="1"/>
      </rPr>
      <t>РАЗДЕЛ II.</t>
    </r>
    <r>
      <rPr>
        <b/>
        <sz val="12"/>
        <color indexed="8"/>
        <rFont val="Times New Roman"/>
        <family val="1"/>
      </rPr>
      <t xml:space="preserve">   МУНИЦИПАЛЬНЫЕ ПРОГРАММЫ В СФЕРЕ СОЦИАЛЬНОЙ ПОДДЕРЖКИ </t>
    </r>
  </si>
  <si>
    <t>1. Улучшение жилищных условий 4,2 % молодых семей от 7600 молодых семей в возрасте от 18 до 35 лет;                                  2. Увеличение показателя обеспеченности молодых семей жилыми помещениями в Уссурийском городском округе к 2018 году на 14,99% в сравнении с 2010 годом</t>
  </si>
  <si>
    <t xml:space="preserve">в связи с реализацией мероприятий по расселению граждан в 2017 году (этап 2016 года) оценка эффективности МП будет проведена по итогам 2017 года </t>
  </si>
  <si>
    <t xml:space="preserve">1. 0%              2. 5,0%            3. 12,0%         4. 18,0%               </t>
  </si>
  <si>
    <t xml:space="preserve">1. Доля объектов теплоэнергетического хозяйства, в общем объеме объектов теплоэнергетического хозяйства, в отношении которых проведено обязательное энергетическое обследование: на  2016 год - 32,8%;                                                2. Удельный расход топлива на производство тепловой энергии: 2016 год - 0,205 тут/Гкал;                                                                              3. Удельный расход электроэнергии на производство тепловой энергии: 2016 год - 41,3 кВт\Гкал;                                                                    4. Отношение величины технологических потерь тепловой энергии к материальной характеристике тепловой сети: на  2016 год - 1,722 Гкал\кв.м;                                                                                          5. Экономический эффект от внедрения мероприятий по программе энергосбережения: на  2016 год  - 49945,0  руб./год.                                                                        </t>
  </si>
  <si>
    <t>1. Увеличение к 2021 году количества земельных участков выделенных семьям, имеющим трех и более детей: на 2016 год - 0%.                                                                                                                  2. Увеличение к 2021 году протяжености сетей электроснабжения (по сравнению с 2013 годом - 1396,09 км): на 2016 год - 0,6%.                                                                                      3. Удельный вес земельных участков, обеспеченных дорогами и инженерной инфраструктурой (в сравнении с 31.12.2014 годом - 808 участков): на 2016 год - 13,0%.</t>
  </si>
  <si>
    <t>1. Увеличение доли расходов, сформированных в рамках муниципальных программ, в общем объеме расходов бюджета до 90,0%: на 2016 год - прирост 2,0%.                                                                            2. Отсутствие просроченной кредиторской задолженности бюджета Уссурийского городского округа : на 2016 год - 0.                                                                                                                 3. Рост поступления доходов за счет местных налогов бюджета Уссурийского городского округа к уровню 2015 года: прирост на 8,0%.                                                                                                           4. Увеличение доли главных распорядителей бюджетных средств, использующих автоматизированную систему планирования бюджета: на 2016 год  - прирост 10,0%.                                                                             5. Выполнение плана контрольных мероприятий ежегодно на 100,0%.</t>
  </si>
  <si>
    <t>Управление градостроительства</t>
  </si>
  <si>
    <t xml:space="preserve">1. 2,34%           2. 11,74%          </t>
  </si>
  <si>
    <r>
      <rPr>
        <b/>
        <u val="single"/>
        <sz val="12"/>
        <color indexed="8"/>
        <rFont val="Times New Roman"/>
        <family val="1"/>
      </rPr>
      <t>РАЗДЕЛ VI.</t>
    </r>
    <r>
      <rPr>
        <b/>
        <sz val="12"/>
        <color indexed="8"/>
        <rFont val="Times New Roman"/>
        <family val="1"/>
      </rPr>
      <t xml:space="preserve">    МУНИЦИПАЛЬНЫЕ ПРОГРАММЫ В СФЕРЕ БЕЗОПАСНОСТИ </t>
    </r>
  </si>
  <si>
    <t>1.25,6%          2.21,8%                 3.100,0%        4. 42,3%          5. 100,0%</t>
  </si>
  <si>
    <t>1.рост на 91,6%                  2. рост на 17,0%           3. 10,2%</t>
  </si>
  <si>
    <t>1. Увеличение рабочих мест, прошедших специальную оценку условий труда в муниципальных учреждениях и администрации Уссурийского городского округа (к 2015 году) от общего числа рабочих мест (всего: 4397 р/м, проведена специальная оценка по условиям труда на 1318 р/м, с учетом сроков проведения СОУТ 1 раз в пять лет для р/м с вредными условиями труда): на 2016 год - 44,0%.                                                                                                     2. Количество работников муниципальных учреждений и администрации Уссурийского городского округа обученных по охране труда в текущем году от общего числа руководителей, начальников отделов и специалистов по охране труда, уполномоченных по охране труда всего 183 работника (с учетом сроков обучения 1 раз в три года): на 2016 год - 20 человек.                                                                                                    3. Снизить уровень производственного травматизма работников в муниципальных учреждениях и в администрации Уссурийского городского округа на 5,0%</t>
  </si>
  <si>
    <t xml:space="preserve">1. 61,0%                         2. 215 мест                      3. -                           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</si>
</sst>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000"/>
    <numFmt numFmtId="176" formatCode="0.000000"/>
    <numFmt numFmtId="177" formatCode="0.00000"/>
    <numFmt numFmtId="178" formatCode="0.0000"/>
    <numFmt numFmtId="179" formatCode="#,##0.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.000_р_._-;\-* #,##0.000_р_._-;_-* &quot;-&quot;???_р_._-;_-@_-"/>
    <numFmt numFmtId="184" formatCode="0.00000000"/>
    <numFmt numFmtId="185" formatCode="0.0000000000"/>
    <numFmt numFmtId="186" formatCode="0.00000000000"/>
    <numFmt numFmtId="187" formatCode="0.000000000"/>
    <numFmt numFmtId="188" formatCode="_-* #,##0_р_._-;\-* #,##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_р_._-;\-* #,##0.0_р_._-;_-* &quot;-&quot;?_р_._-;_-@_-"/>
    <numFmt numFmtId="201" formatCode="_-* #,##0.000\ _₽_-;\-* #,##0.000\ _₽_-;_-* &quot;-&quot;???\ _₽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57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.5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.5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44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22"/>
      <color indexed="29"/>
      <name val="Times New Roman"/>
      <family val="1"/>
    </font>
    <font>
      <b/>
      <i/>
      <sz val="12"/>
      <color indexed="4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0.39998000860214233"/>
      <name val="Times New Roman"/>
      <family val="1"/>
    </font>
    <font>
      <b/>
      <sz val="12"/>
      <color theme="6" tint="-0.24997000396251678"/>
      <name val="Times New Roman"/>
      <family val="1"/>
    </font>
    <font>
      <b/>
      <sz val="12"/>
      <color theme="3" tint="0.5999900102615356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22"/>
      <color theme="5" tint="0.5999900102615356"/>
      <name val="Times New Roman"/>
      <family val="1"/>
    </font>
    <font>
      <sz val="11"/>
      <color theme="1"/>
      <name val="Times New Roman"/>
      <family val="1"/>
    </font>
    <font>
      <b/>
      <i/>
      <sz val="12"/>
      <color theme="3" tint="0.599990010261535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8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171" fontId="4" fillId="33" borderId="10" xfId="60" applyFont="1" applyFill="1" applyBorder="1" applyAlignment="1">
      <alignment vertical="center" wrapText="1"/>
    </xf>
    <xf numFmtId="171" fontId="3" fillId="34" borderId="10" xfId="60" applyFont="1" applyFill="1" applyBorder="1" applyAlignment="1">
      <alignment vertical="center" wrapText="1"/>
    </xf>
    <xf numFmtId="171" fontId="3" fillId="0" borderId="10" xfId="60" applyFont="1" applyFill="1" applyBorder="1" applyAlignment="1">
      <alignment horizontal="center" vertical="center" wrapText="1"/>
    </xf>
    <xf numFmtId="171" fontId="4" fillId="33" borderId="10" xfId="60" applyFont="1" applyFill="1" applyBorder="1" applyAlignment="1">
      <alignment horizontal="center" vertical="center" wrapText="1"/>
    </xf>
    <xf numFmtId="171" fontId="3" fillId="33" borderId="10" xfId="60" applyFont="1" applyFill="1" applyBorder="1" applyAlignment="1">
      <alignment horizontal="center" vertical="center" wrapText="1"/>
    </xf>
    <xf numFmtId="171" fontId="3" fillId="34" borderId="10" xfId="60" applyFont="1" applyFill="1" applyBorder="1" applyAlignment="1">
      <alignment horizontal="center" vertical="center" wrapText="1"/>
    </xf>
    <xf numFmtId="171" fontId="3" fillId="34" borderId="10" xfId="60" applyFont="1" applyFill="1" applyBorder="1" applyAlignment="1">
      <alignment horizontal="center" wrapText="1"/>
    </xf>
    <xf numFmtId="171" fontId="3" fillId="33" borderId="10" xfId="6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71" fontId="10" fillId="0" borderId="10" xfId="60" applyFont="1" applyFill="1" applyBorder="1" applyAlignment="1">
      <alignment horizontal="center" vertical="center" wrapText="1"/>
    </xf>
    <xf numFmtId="171" fontId="3" fillId="0" borderId="10" xfId="6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71" fontId="4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71" fontId="4" fillId="34" borderId="10" xfId="6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wrapText="1"/>
    </xf>
    <xf numFmtId="171" fontId="2" fillId="34" borderId="10" xfId="6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left" vertical="center" wrapText="1"/>
    </xf>
    <xf numFmtId="171" fontId="10" fillId="33" borderId="10" xfId="60" applyNumberFormat="1" applyFont="1" applyFill="1" applyBorder="1" applyAlignment="1">
      <alignment horizontal="center" vertical="center" wrapText="1"/>
    </xf>
    <xf numFmtId="171" fontId="10" fillId="0" borderId="10" xfId="60" applyFont="1" applyFill="1" applyBorder="1" applyAlignment="1">
      <alignment horizontal="left" vertical="center" wrapText="1"/>
    </xf>
    <xf numFmtId="171" fontId="4" fillId="33" borderId="10" xfId="60" applyNumberFormat="1" applyFont="1" applyFill="1" applyBorder="1" applyAlignment="1">
      <alignment horizontal="left" vertical="center" wrapText="1"/>
    </xf>
    <xf numFmtId="171" fontId="10" fillId="0" borderId="10" xfId="60" applyNumberFormat="1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wrapText="1"/>
    </xf>
    <xf numFmtId="171" fontId="4" fillId="34" borderId="10" xfId="60" applyFont="1" applyFill="1" applyBorder="1" applyAlignment="1">
      <alignment horizontal="center" vertical="center" wrapText="1"/>
    </xf>
    <xf numFmtId="171" fontId="4" fillId="34" borderId="10" xfId="60" applyFont="1" applyFill="1" applyBorder="1" applyAlignment="1">
      <alignment horizontal="left" vertical="center" wrapText="1"/>
    </xf>
    <xf numFmtId="188" fontId="4" fillId="0" borderId="10" xfId="60" applyNumberFormat="1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88" fontId="4" fillId="0" borderId="10" xfId="60" applyNumberFormat="1" applyFont="1" applyFill="1" applyBorder="1" applyAlignment="1">
      <alignment vertical="center" wrapText="1"/>
    </xf>
    <xf numFmtId="171" fontId="4" fillId="34" borderId="10" xfId="6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71" fontId="4" fillId="34" borderId="10" xfId="6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8" fillId="34" borderId="12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 vertical="center" wrapText="1"/>
    </xf>
    <xf numFmtId="171" fontId="3" fillId="34" borderId="11" xfId="6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right" vertical="center" wrapText="1"/>
    </xf>
    <xf numFmtId="171" fontId="4" fillId="33" borderId="10" xfId="60" applyNumberFormat="1" applyFont="1" applyFill="1" applyBorder="1" applyAlignment="1">
      <alignment horizontal="right" vertical="center" wrapText="1"/>
    </xf>
    <xf numFmtId="171" fontId="4" fillId="0" borderId="10" xfId="60" applyNumberFormat="1" applyFont="1" applyFill="1" applyBorder="1" applyAlignment="1">
      <alignment horizontal="right" vertical="center" wrapText="1"/>
    </xf>
    <xf numFmtId="171" fontId="4" fillId="0" borderId="10" xfId="0" applyNumberFormat="1" applyFont="1" applyBorder="1" applyAlignment="1">
      <alignment horizontal="right" vertical="center" wrapText="1"/>
    </xf>
    <xf numFmtId="171" fontId="10" fillId="0" borderId="10" xfId="60" applyFont="1" applyFill="1" applyBorder="1" applyAlignment="1">
      <alignment horizontal="right" vertical="center" wrapText="1"/>
    </xf>
    <xf numFmtId="171" fontId="4" fillId="0" borderId="10" xfId="60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172" fontId="75" fillId="0" borderId="11" xfId="0" applyNumberFormat="1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horizontal="right" vertical="center" wrapText="1"/>
    </xf>
    <xf numFmtId="2" fontId="75" fillId="0" borderId="11" xfId="0" applyNumberFormat="1" applyFont="1" applyFill="1" applyBorder="1" applyAlignment="1">
      <alignment horizontal="right" vertical="center" wrapText="1"/>
    </xf>
    <xf numFmtId="172" fontId="75" fillId="0" borderId="12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171" fontId="4" fillId="33" borderId="10" xfId="60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171" fontId="3" fillId="34" borderId="10" xfId="6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71" fontId="3" fillId="0" borderId="15" xfId="60" applyNumberFormat="1" applyFont="1" applyBorder="1" applyAlignment="1">
      <alignment horizontal="right" vertical="center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71" fontId="10" fillId="33" borderId="10" xfId="60" applyNumberFormat="1" applyFont="1" applyFill="1" applyBorder="1" applyAlignment="1">
      <alignment horizontal="right" vertical="center" wrapText="1"/>
    </xf>
    <xf numFmtId="171" fontId="10" fillId="0" borderId="10" xfId="60" applyNumberFormat="1" applyFont="1" applyFill="1" applyBorder="1" applyAlignment="1">
      <alignment horizontal="right" vertical="center" wrapText="1"/>
    </xf>
    <xf numFmtId="171" fontId="4" fillId="0" borderId="10" xfId="0" applyNumberFormat="1" applyFont="1" applyFill="1" applyBorder="1" applyAlignment="1">
      <alignment horizontal="right" vertical="center" wrapText="1"/>
    </xf>
    <xf numFmtId="171" fontId="4" fillId="34" borderId="10" xfId="6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171" fontId="3" fillId="34" borderId="10" xfId="60" applyNumberFormat="1" applyFont="1" applyFill="1" applyBorder="1" applyAlignment="1">
      <alignment horizontal="right" wrapText="1"/>
    </xf>
    <xf numFmtId="171" fontId="3" fillId="0" borderId="10" xfId="0" applyNumberFormat="1" applyFont="1" applyBorder="1" applyAlignment="1">
      <alignment horizontal="right" wrapText="1"/>
    </xf>
    <xf numFmtId="171" fontId="4" fillId="0" borderId="10" xfId="60" applyNumberFormat="1" applyFont="1" applyFill="1" applyBorder="1" applyAlignment="1">
      <alignment horizontal="right" wrapText="1"/>
    </xf>
    <xf numFmtId="171" fontId="10" fillId="0" borderId="10" xfId="60" applyNumberFormat="1" applyFont="1" applyFill="1" applyBorder="1" applyAlignment="1">
      <alignment horizontal="right" wrapText="1"/>
    </xf>
    <xf numFmtId="171" fontId="4" fillId="0" borderId="10" xfId="0" applyNumberFormat="1" applyFont="1" applyFill="1" applyBorder="1" applyAlignment="1">
      <alignment horizontal="right" wrapText="1"/>
    </xf>
    <xf numFmtId="171" fontId="4" fillId="34" borderId="10" xfId="60" applyNumberFormat="1" applyFont="1" applyFill="1" applyBorder="1" applyAlignment="1">
      <alignment horizontal="right" wrapText="1"/>
    </xf>
    <xf numFmtId="171" fontId="2" fillId="0" borderId="10" xfId="0" applyNumberFormat="1" applyFont="1" applyBorder="1" applyAlignment="1">
      <alignment horizontal="right" wrapText="1"/>
    </xf>
    <xf numFmtId="171" fontId="3" fillId="0" borderId="10" xfId="0" applyNumberFormat="1" applyFont="1" applyBorder="1" applyAlignment="1">
      <alignment horizontal="right" vertical="center" wrapText="1"/>
    </xf>
    <xf numFmtId="171" fontId="13" fillId="34" borderId="11" xfId="6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171" fontId="4" fillId="0" borderId="10" xfId="0" applyNumberFormat="1" applyFont="1" applyBorder="1" applyAlignment="1">
      <alignment horizontal="right" wrapText="1"/>
    </xf>
    <xf numFmtId="171" fontId="3" fillId="34" borderId="10" xfId="60" applyNumberFormat="1" applyFont="1" applyFill="1" applyBorder="1" applyAlignment="1">
      <alignment horizontal="right" vertical="center" wrapText="1"/>
    </xf>
    <xf numFmtId="171" fontId="3" fillId="0" borderId="10" xfId="60" applyNumberFormat="1" applyFont="1" applyFill="1" applyBorder="1" applyAlignment="1">
      <alignment horizontal="right" vertical="center" wrapText="1"/>
    </xf>
    <xf numFmtId="171" fontId="3" fillId="34" borderId="15" xfId="60" applyFont="1" applyFill="1" applyBorder="1" applyAlignment="1">
      <alignment horizontal="center" vertical="center" wrapText="1"/>
    </xf>
    <xf numFmtId="171" fontId="4" fillId="0" borderId="15" xfId="0" applyNumberFormat="1" applyFont="1" applyBorder="1" applyAlignment="1">
      <alignment horizontal="right" vertical="center" wrapText="1"/>
    </xf>
    <xf numFmtId="171" fontId="4" fillId="34" borderId="10" xfId="0" applyNumberFormat="1" applyFont="1" applyFill="1" applyBorder="1" applyAlignment="1">
      <alignment horizontal="center" vertical="center" wrapText="1"/>
    </xf>
    <xf numFmtId="171" fontId="26" fillId="34" borderId="10" xfId="60" applyNumberFormat="1" applyFont="1" applyFill="1" applyBorder="1" applyAlignment="1">
      <alignment horizontal="left" vertical="center" wrapText="1"/>
    </xf>
    <xf numFmtId="171" fontId="26" fillId="34" borderId="10" xfId="60" applyNumberFormat="1" applyFont="1" applyFill="1" applyBorder="1" applyAlignment="1">
      <alignment horizontal="center" vertical="center" wrapText="1"/>
    </xf>
    <xf numFmtId="171" fontId="2" fillId="33" borderId="15" xfId="0" applyNumberFormat="1" applyFont="1" applyFill="1" applyBorder="1" applyAlignment="1">
      <alignment vertical="center"/>
    </xf>
    <xf numFmtId="171" fontId="4" fillId="33" borderId="10" xfId="0" applyNumberFormat="1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180" fontId="4" fillId="34" borderId="10" xfId="60" applyNumberFormat="1" applyFont="1" applyFill="1" applyBorder="1" applyAlignment="1">
      <alignment horizontal="left" vertical="center" wrapText="1"/>
    </xf>
    <xf numFmtId="171" fontId="4" fillId="0" borderId="15" xfId="0" applyNumberFormat="1" applyFont="1" applyFill="1" applyBorder="1" applyAlignment="1">
      <alignment horizontal="center" vertical="center" wrapText="1"/>
    </xf>
    <xf numFmtId="171" fontId="10" fillId="0" borderId="10" xfId="60" applyNumberFormat="1" applyFont="1" applyFill="1" applyBorder="1" applyAlignment="1">
      <alignment horizontal="left" vertical="center" wrapText="1"/>
    </xf>
    <xf numFmtId="171" fontId="13" fillId="34" borderId="10" xfId="60" applyNumberFormat="1" applyFont="1" applyFill="1" applyBorder="1" applyAlignment="1">
      <alignment horizontal="left" vertical="center" wrapText="1"/>
    </xf>
    <xf numFmtId="172" fontId="75" fillId="0" borderId="12" xfId="0" applyNumberFormat="1" applyFont="1" applyFill="1" applyBorder="1" applyAlignment="1">
      <alignment horizontal="right" vertical="center" wrapText="1"/>
    </xf>
    <xf numFmtId="172" fontId="75" fillId="0" borderId="16" xfId="0" applyNumberFormat="1" applyFont="1" applyFill="1" applyBorder="1" applyAlignment="1">
      <alignment horizontal="right" vertical="center" wrapText="1"/>
    </xf>
    <xf numFmtId="172" fontId="75" fillId="0" borderId="10" xfId="0" applyNumberFormat="1" applyFont="1" applyFill="1" applyBorder="1" applyAlignment="1">
      <alignment horizontal="right" vertical="center" wrapText="1"/>
    </xf>
    <xf numFmtId="172" fontId="75" fillId="0" borderId="15" xfId="0" applyNumberFormat="1" applyFont="1" applyFill="1" applyBorder="1" applyAlignment="1">
      <alignment horizontal="right" vertical="center" wrapText="1"/>
    </xf>
    <xf numFmtId="172" fontId="75" fillId="0" borderId="17" xfId="0" applyNumberFormat="1" applyFont="1" applyFill="1" applyBorder="1" applyAlignment="1">
      <alignment horizontal="right" vertical="center" wrapText="1"/>
    </xf>
    <xf numFmtId="172" fontId="10" fillId="0" borderId="15" xfId="0" applyNumberFormat="1" applyFont="1" applyFill="1" applyBorder="1" applyAlignment="1">
      <alignment horizontal="right" vertical="center" wrapText="1"/>
    </xf>
    <xf numFmtId="172" fontId="10" fillId="0" borderId="17" xfId="0" applyNumberFormat="1" applyFont="1" applyFill="1" applyBorder="1" applyAlignment="1">
      <alignment horizontal="right" vertical="center" wrapText="1"/>
    </xf>
    <xf numFmtId="171" fontId="5" fillId="0" borderId="15" xfId="60" applyNumberFormat="1" applyFont="1" applyFill="1" applyBorder="1" applyAlignment="1">
      <alignment horizontal="left" vertical="center" wrapText="1"/>
    </xf>
    <xf numFmtId="171" fontId="4" fillId="0" borderId="10" xfId="6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righ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173" fontId="10" fillId="0" borderId="11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12" borderId="18" xfId="0" applyFont="1" applyFill="1" applyBorder="1" applyAlignment="1">
      <alignment horizontal="left" vertical="top" wrapText="1"/>
    </xf>
    <xf numFmtId="0" fontId="23" fillId="12" borderId="19" xfId="0" applyFont="1" applyFill="1" applyBorder="1" applyAlignment="1">
      <alignment horizontal="center" vertical="center" wrapText="1"/>
    </xf>
    <xf numFmtId="0" fontId="2" fillId="12" borderId="20" xfId="0" applyFont="1" applyFill="1" applyBorder="1" applyAlignment="1">
      <alignment horizontal="center" vertical="top" wrapText="1"/>
    </xf>
    <xf numFmtId="0" fontId="9" fillId="12" borderId="18" xfId="0" applyFont="1" applyFill="1" applyBorder="1" applyAlignment="1">
      <alignment horizontal="center" vertical="top" wrapText="1"/>
    </xf>
    <xf numFmtId="0" fontId="2" fillId="12" borderId="19" xfId="0" applyFont="1" applyFill="1" applyBorder="1" applyAlignment="1">
      <alignment vertical="top" wrapText="1"/>
    </xf>
    <xf numFmtId="0" fontId="2" fillId="12" borderId="13" xfId="0" applyFont="1" applyFill="1" applyBorder="1" applyAlignment="1">
      <alignment vertical="top" wrapText="1"/>
    </xf>
    <xf numFmtId="0" fontId="8" fillId="12" borderId="15" xfId="0" applyFont="1" applyFill="1" applyBorder="1" applyAlignment="1">
      <alignment vertical="top" wrapText="1"/>
    </xf>
    <xf numFmtId="172" fontId="10" fillId="12" borderId="15" xfId="0" applyNumberFormat="1" applyFont="1" applyFill="1" applyBorder="1" applyAlignment="1">
      <alignment horizontal="right" vertical="center" wrapText="1"/>
    </xf>
    <xf numFmtId="0" fontId="4" fillId="12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8" fillId="12" borderId="0" xfId="0" applyFont="1" applyFill="1" applyBorder="1" applyAlignment="1">
      <alignment horizontal="center" vertical="top" wrapText="1"/>
    </xf>
    <xf numFmtId="0" fontId="4" fillId="12" borderId="10" xfId="0" applyFont="1" applyFill="1" applyBorder="1" applyAlignment="1">
      <alignment horizontal="left" vertical="center" wrapText="1"/>
    </xf>
    <xf numFmtId="171" fontId="26" fillId="12" borderId="10" xfId="60" applyNumberFormat="1" applyFont="1" applyFill="1" applyBorder="1" applyAlignment="1">
      <alignment horizontal="right" vertical="center" wrapText="1"/>
    </xf>
    <xf numFmtId="2" fontId="4" fillId="12" borderId="10" xfId="0" applyNumberFormat="1" applyFont="1" applyFill="1" applyBorder="1" applyAlignment="1">
      <alignment horizontal="right" vertical="center" wrapText="1"/>
    </xf>
    <xf numFmtId="0" fontId="2" fillId="12" borderId="10" xfId="0" applyFont="1" applyFill="1" applyBorder="1" applyAlignment="1">
      <alignment horizontal="left" vertical="top" wrapText="1"/>
    </xf>
    <xf numFmtId="0" fontId="8" fillId="12" borderId="10" xfId="0" applyFont="1" applyFill="1" applyBorder="1" applyAlignment="1">
      <alignment horizontal="left" vertical="top" wrapText="1"/>
    </xf>
    <xf numFmtId="0" fontId="4" fillId="12" borderId="10" xfId="0" applyFont="1" applyFill="1" applyBorder="1" applyAlignment="1">
      <alignment horizontal="left" vertical="top" wrapText="1"/>
    </xf>
    <xf numFmtId="0" fontId="4" fillId="12" borderId="12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top" wrapText="1"/>
    </xf>
    <xf numFmtId="171" fontId="26" fillId="34" borderId="10" xfId="60" applyNumberFormat="1" applyFont="1" applyFill="1" applyBorder="1" applyAlignment="1">
      <alignment horizontal="right" vertical="center" wrapText="1"/>
    </xf>
    <xf numFmtId="171" fontId="4" fillId="34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23" fillId="34" borderId="10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top" wrapText="1"/>
    </xf>
    <xf numFmtId="171" fontId="26" fillId="34" borderId="15" xfId="6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left" vertical="top" wrapText="1"/>
    </xf>
    <xf numFmtId="0" fontId="9" fillId="12" borderId="10" xfId="0" applyFont="1" applyFill="1" applyBorder="1" applyAlignment="1">
      <alignment horizontal="center" vertical="top" wrapText="1"/>
    </xf>
    <xf numFmtId="0" fontId="4" fillId="12" borderId="15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top" wrapText="1"/>
    </xf>
    <xf numFmtId="0" fontId="10" fillId="12" borderId="0" xfId="0" applyFont="1" applyFill="1" applyBorder="1" applyAlignment="1">
      <alignment vertical="top" wrapText="1"/>
    </xf>
    <xf numFmtId="0" fontId="4" fillId="12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172" fontId="10" fillId="12" borderId="0" xfId="0" applyNumberFormat="1" applyFont="1" applyFill="1" applyBorder="1" applyAlignment="1">
      <alignment horizontal="right" vertical="center" wrapText="1"/>
    </xf>
    <xf numFmtId="172" fontId="10" fillId="12" borderId="10" xfId="0" applyNumberFormat="1" applyFont="1" applyFill="1" applyBorder="1" applyAlignment="1">
      <alignment horizontal="right" vertical="center" wrapText="1"/>
    </xf>
    <xf numFmtId="172" fontId="10" fillId="34" borderId="10" xfId="0" applyNumberFormat="1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vertical="top" wrapText="1"/>
    </xf>
    <xf numFmtId="172" fontId="10" fillId="34" borderId="15" xfId="0" applyNumberFormat="1" applyFont="1" applyFill="1" applyBorder="1" applyAlignment="1">
      <alignment horizontal="right" vertical="center" wrapText="1"/>
    </xf>
    <xf numFmtId="172" fontId="10" fillId="34" borderId="17" xfId="0" applyNumberFormat="1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vertical="top" wrapText="1"/>
    </xf>
    <xf numFmtId="2" fontId="4" fillId="12" borderId="14" xfId="0" applyNumberFormat="1" applyFont="1" applyFill="1" applyBorder="1" applyAlignment="1">
      <alignment horizontal="right" vertical="center" wrapText="1"/>
    </xf>
    <xf numFmtId="0" fontId="18" fillId="12" borderId="10" xfId="0" applyFont="1" applyFill="1" applyBorder="1" applyAlignment="1">
      <alignment vertical="top" wrapText="1"/>
    </xf>
    <xf numFmtId="2" fontId="10" fillId="0" borderId="17" xfId="0" applyNumberFormat="1" applyFont="1" applyFill="1" applyBorder="1" applyAlignment="1">
      <alignment horizontal="right" vertical="center" wrapText="1"/>
    </xf>
    <xf numFmtId="172" fontId="10" fillId="0" borderId="12" xfId="0" applyNumberFormat="1" applyFont="1" applyFill="1" applyBorder="1" applyAlignment="1">
      <alignment horizontal="right" vertical="center" wrapText="1"/>
    </xf>
    <xf numFmtId="172" fontId="10" fillId="0" borderId="16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vertical="center" wrapText="1"/>
    </xf>
    <xf numFmtId="171" fontId="4" fillId="3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1" fontId="8" fillId="0" borderId="10" xfId="60" applyNumberFormat="1" applyFont="1" applyFill="1" applyBorder="1" applyAlignment="1">
      <alignment horizontal="right" vertical="center" wrapText="1"/>
    </xf>
    <xf numFmtId="171" fontId="2" fillId="0" borderId="0" xfId="0" applyNumberFormat="1" applyFont="1" applyAlignment="1">
      <alignment horizontal="center" vertical="center" wrapText="1"/>
    </xf>
    <xf numFmtId="171" fontId="4" fillId="0" borderId="11" xfId="60" applyNumberFormat="1" applyFont="1" applyFill="1" applyBorder="1" applyAlignment="1">
      <alignment horizontal="right" vertical="center" wrapText="1"/>
    </xf>
    <xf numFmtId="171" fontId="4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top" wrapText="1"/>
    </xf>
    <xf numFmtId="0" fontId="2" fillId="6" borderId="15" xfId="0" applyFont="1" applyFill="1" applyBorder="1" applyAlignment="1">
      <alignment vertical="top" wrapText="1"/>
    </xf>
    <xf numFmtId="0" fontId="4" fillId="6" borderId="15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vertical="top" wrapText="1"/>
    </xf>
    <xf numFmtId="171" fontId="8" fillId="0" borderId="15" xfId="0" applyNumberFormat="1" applyFont="1" applyFill="1" applyBorder="1" applyAlignment="1">
      <alignment horizontal="right" vertical="top" wrapText="1"/>
    </xf>
    <xf numFmtId="171" fontId="4" fillId="0" borderId="15" xfId="0" applyNumberFormat="1" applyFont="1" applyFill="1" applyBorder="1" applyAlignment="1">
      <alignment horizontal="right" vertical="top" wrapText="1"/>
    </xf>
    <xf numFmtId="171" fontId="4" fillId="6" borderId="15" xfId="60" applyNumberFormat="1" applyFont="1" applyFill="1" applyBorder="1" applyAlignment="1">
      <alignment horizontal="right" vertical="center" wrapText="1"/>
    </xf>
    <xf numFmtId="2" fontId="4" fillId="6" borderId="15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vertical="top" wrapText="1"/>
    </xf>
    <xf numFmtId="171" fontId="2" fillId="34" borderId="11" xfId="6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right" vertical="center" wrapText="1"/>
    </xf>
    <xf numFmtId="2" fontId="4" fillId="6" borderId="10" xfId="0" applyNumberFormat="1" applyFont="1" applyFill="1" applyBorder="1" applyAlignment="1">
      <alignment horizontal="righ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vertical="top" wrapText="1"/>
    </xf>
    <xf numFmtId="171" fontId="4" fillId="6" borderId="10" xfId="60" applyNumberFormat="1" applyFont="1" applyFill="1" applyBorder="1" applyAlignment="1">
      <alignment horizontal="left" vertical="center" wrapText="1"/>
    </xf>
    <xf numFmtId="171" fontId="4" fillId="6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171" fontId="10" fillId="0" borderId="11" xfId="60" applyNumberFormat="1" applyFont="1" applyFill="1" applyBorder="1" applyAlignment="1">
      <alignment horizontal="right" vertical="center" wrapText="1"/>
    </xf>
    <xf numFmtId="171" fontId="4" fillId="0" borderId="11" xfId="0" applyNumberFormat="1" applyFont="1" applyBorder="1" applyAlignment="1">
      <alignment horizontal="right" vertical="center" wrapText="1"/>
    </xf>
    <xf numFmtId="2" fontId="4" fillId="6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vertical="top" wrapText="1"/>
    </xf>
    <xf numFmtId="171" fontId="4" fillId="6" borderId="10" xfId="60" applyFont="1" applyFill="1" applyBorder="1" applyAlignment="1">
      <alignment horizontal="center" vertical="center" wrapText="1"/>
    </xf>
    <xf numFmtId="171" fontId="4" fillId="6" borderId="10" xfId="0" applyNumberFormat="1" applyFont="1" applyFill="1" applyBorder="1" applyAlignment="1">
      <alignment vertical="center"/>
    </xf>
    <xf numFmtId="171" fontId="4" fillId="33" borderId="11" xfId="0" applyNumberFormat="1" applyFont="1" applyFill="1" applyBorder="1" applyAlignment="1">
      <alignment vertical="center"/>
    </xf>
    <xf numFmtId="171" fontId="2" fillId="0" borderId="11" xfId="0" applyNumberFormat="1" applyFont="1" applyBorder="1" applyAlignment="1">
      <alignment horizontal="right" vertical="center" wrapText="1"/>
    </xf>
    <xf numFmtId="171" fontId="26" fillId="3" borderId="10" xfId="60" applyNumberFormat="1" applyFont="1" applyFill="1" applyBorder="1" applyAlignment="1">
      <alignment horizontal="left" vertical="center" wrapText="1"/>
    </xf>
    <xf numFmtId="171" fontId="26" fillId="3" borderId="10" xfId="60" applyNumberFormat="1" applyFont="1" applyFill="1" applyBorder="1" applyAlignment="1">
      <alignment horizontal="center" vertical="center" wrapText="1"/>
    </xf>
    <xf numFmtId="171" fontId="4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2" fillId="35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171" fontId="76" fillId="0" borderId="10" xfId="60" applyNumberFormat="1" applyFont="1" applyFill="1" applyBorder="1" applyAlignment="1">
      <alignment horizontal="right" wrapText="1"/>
    </xf>
    <xf numFmtId="171" fontId="77" fillId="34" borderId="11" xfId="60" applyFont="1" applyFill="1" applyBorder="1" applyAlignment="1">
      <alignment horizontal="center" vertical="center" wrapText="1"/>
    </xf>
    <xf numFmtId="171" fontId="13" fillId="34" borderId="10" xfId="6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left" vertical="center" wrapText="1"/>
    </xf>
    <xf numFmtId="180" fontId="4" fillId="33" borderId="10" xfId="6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71" fontId="10" fillId="34" borderId="10" xfId="6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2" fontId="10" fillId="0" borderId="11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vertical="top" wrapText="1"/>
    </xf>
    <xf numFmtId="171" fontId="4" fillId="3" borderId="10" xfId="6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center" vertical="top" wrapText="1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10" fillId="33" borderId="10" xfId="60" applyNumberFormat="1" applyFont="1" applyFill="1" applyBorder="1" applyAlignment="1">
      <alignment horizontal="center" vertical="center" wrapText="1"/>
    </xf>
    <xf numFmtId="180" fontId="10" fillId="0" borderId="10" xfId="60" applyNumberFormat="1" applyFont="1" applyBorder="1" applyAlignment="1">
      <alignment horizontal="center" vertical="center" wrapText="1"/>
    </xf>
    <xf numFmtId="180" fontId="10" fillId="34" borderId="10" xfId="60" applyNumberFormat="1" applyFont="1" applyFill="1" applyBorder="1" applyAlignment="1">
      <alignment horizontal="center" vertical="center" wrapText="1"/>
    </xf>
    <xf numFmtId="180" fontId="10" fillId="0" borderId="10" xfId="60" applyNumberFormat="1" applyFont="1" applyFill="1" applyBorder="1" applyAlignment="1">
      <alignment horizontal="center" vertical="center" wrapText="1"/>
    </xf>
    <xf numFmtId="180" fontId="4" fillId="34" borderId="10" xfId="60" applyNumberFormat="1" applyFont="1" applyFill="1" applyBorder="1" applyAlignment="1">
      <alignment horizontal="center" vertical="center" wrapText="1"/>
    </xf>
    <xf numFmtId="171" fontId="10" fillId="33" borderId="10" xfId="6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171" fontId="10" fillId="34" borderId="10" xfId="60" applyFont="1" applyFill="1" applyBorder="1" applyAlignment="1">
      <alignment horizontal="left" vertical="center" wrapText="1"/>
    </xf>
    <xf numFmtId="171" fontId="4" fillId="0" borderId="10" xfId="60" applyFont="1" applyBorder="1" applyAlignment="1">
      <alignment horizontal="center" wrapText="1"/>
    </xf>
    <xf numFmtId="171" fontId="5" fillId="34" borderId="10" xfId="60" applyFont="1" applyFill="1" applyBorder="1" applyAlignment="1">
      <alignment horizontal="center" wrapText="1"/>
    </xf>
    <xf numFmtId="171" fontId="3" fillId="0" borderId="10" xfId="60" applyFont="1" applyBorder="1" applyAlignment="1">
      <alignment horizontal="center" wrapText="1"/>
    </xf>
    <xf numFmtId="171" fontId="4" fillId="34" borderId="10" xfId="60" applyFont="1" applyFill="1" applyBorder="1" applyAlignment="1">
      <alignment horizontal="left" wrapText="1"/>
    </xf>
    <xf numFmtId="171" fontId="4" fillId="0" borderId="10" xfId="60" applyFont="1" applyFill="1" applyBorder="1" applyAlignment="1">
      <alignment horizontal="left" wrapText="1"/>
    </xf>
    <xf numFmtId="171" fontId="10" fillId="0" borderId="10" xfId="60" applyFont="1" applyFill="1" applyBorder="1" applyAlignment="1">
      <alignment horizontal="center" wrapText="1"/>
    </xf>
    <xf numFmtId="180" fontId="23" fillId="34" borderId="11" xfId="60" applyNumberFormat="1" applyFont="1" applyFill="1" applyBorder="1" applyAlignment="1">
      <alignment horizontal="center" vertical="center" wrapText="1"/>
    </xf>
    <xf numFmtId="171" fontId="4" fillId="0" borderId="10" xfId="60" applyFont="1" applyBorder="1" applyAlignment="1">
      <alignment horizontal="center" vertical="center" wrapText="1"/>
    </xf>
    <xf numFmtId="171" fontId="4" fillId="0" borderId="14" xfId="60" applyFont="1" applyBorder="1" applyAlignment="1">
      <alignment horizontal="center" vertical="center" wrapText="1"/>
    </xf>
    <xf numFmtId="171" fontId="5" fillId="34" borderId="10" xfId="60" applyFont="1" applyFill="1" applyBorder="1" applyAlignment="1">
      <alignment horizontal="center" vertical="center" wrapText="1"/>
    </xf>
    <xf numFmtId="171" fontId="5" fillId="0" borderId="10" xfId="60" applyFont="1" applyBorder="1" applyAlignment="1">
      <alignment horizontal="center" vertical="center" wrapText="1"/>
    </xf>
    <xf numFmtId="171" fontId="2" fillId="0" borderId="10" xfId="60" applyFont="1" applyBorder="1" applyAlignment="1">
      <alignment horizontal="center" vertical="center" wrapText="1"/>
    </xf>
    <xf numFmtId="180" fontId="5" fillId="34" borderId="10" xfId="60" applyNumberFormat="1" applyFont="1" applyFill="1" applyBorder="1" applyAlignment="1">
      <alignment horizontal="center" vertical="center" wrapText="1"/>
    </xf>
    <xf numFmtId="180" fontId="5" fillId="0" borderId="10" xfId="60" applyNumberFormat="1" applyFont="1" applyBorder="1" applyAlignment="1">
      <alignment horizontal="center" vertical="center" wrapText="1"/>
    </xf>
    <xf numFmtId="180" fontId="4" fillId="0" borderId="10" xfId="60" applyNumberFormat="1" applyFont="1" applyFill="1" applyBorder="1" applyAlignment="1">
      <alignment horizontal="center" vertical="center" wrapText="1"/>
    </xf>
    <xf numFmtId="180" fontId="4" fillId="0" borderId="10" xfId="60" applyNumberFormat="1" applyFont="1" applyBorder="1" applyAlignment="1">
      <alignment horizontal="center" vertical="center" wrapText="1"/>
    </xf>
    <xf numFmtId="171" fontId="4" fillId="0" borderId="11" xfId="60" applyFont="1" applyFill="1" applyBorder="1" applyAlignment="1">
      <alignment horizontal="left" vertical="center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left" vertical="top" wrapText="1"/>
    </xf>
    <xf numFmtId="173" fontId="10" fillId="0" borderId="10" xfId="0" applyNumberFormat="1" applyFont="1" applyFill="1" applyBorder="1" applyAlignment="1">
      <alignment horizontal="right" vertical="top" wrapText="1"/>
    </xf>
    <xf numFmtId="172" fontId="10" fillId="0" borderId="11" xfId="0" applyNumberFormat="1" applyFont="1" applyFill="1" applyBorder="1" applyAlignment="1">
      <alignment horizontal="right" vertical="center" wrapText="1"/>
    </xf>
    <xf numFmtId="171" fontId="10" fillId="27" borderId="2" xfId="60" applyFont="1" applyFill="1" applyBorder="1" applyAlignment="1">
      <alignment horizontal="center" vertical="center" wrapText="1"/>
    </xf>
    <xf numFmtId="171" fontId="10" fillId="0" borderId="11" xfId="60" applyFont="1" applyFill="1" applyBorder="1" applyAlignment="1">
      <alignment horizontal="center" vertical="top" wrapText="1"/>
    </xf>
    <xf numFmtId="171" fontId="10" fillId="0" borderId="11" xfId="60" applyFont="1" applyFill="1" applyBorder="1" applyAlignment="1">
      <alignment horizontal="right" vertical="center" wrapText="1"/>
    </xf>
    <xf numFmtId="171" fontId="10" fillId="0" borderId="11" xfId="60" applyFont="1" applyFill="1" applyBorder="1" applyAlignment="1">
      <alignment horizontal="right" vertical="top" wrapText="1"/>
    </xf>
    <xf numFmtId="0" fontId="4" fillId="12" borderId="10" xfId="0" applyFont="1" applyFill="1" applyBorder="1" applyAlignment="1">
      <alignment vertical="top" wrapText="1"/>
    </xf>
    <xf numFmtId="171" fontId="10" fillId="34" borderId="10" xfId="60" applyFont="1" applyFill="1" applyBorder="1" applyAlignment="1">
      <alignment wrapText="1"/>
    </xf>
    <xf numFmtId="171" fontId="4" fillId="34" borderId="10" xfId="60" applyFont="1" applyFill="1" applyBorder="1" applyAlignment="1">
      <alignment wrapText="1"/>
    </xf>
    <xf numFmtId="171" fontId="4" fillId="0" borderId="14" xfId="60" applyFont="1" applyBorder="1" applyAlignment="1">
      <alignment wrapText="1"/>
    </xf>
    <xf numFmtId="171" fontId="11" fillId="34" borderId="10" xfId="60" applyFont="1" applyFill="1" applyBorder="1" applyAlignment="1">
      <alignment wrapText="1"/>
    </xf>
    <xf numFmtId="171" fontId="3" fillId="0" borderId="10" xfId="60" applyFont="1" applyBorder="1" applyAlignment="1">
      <alignment wrapText="1"/>
    </xf>
    <xf numFmtId="171" fontId="10" fillId="0" borderId="10" xfId="60" applyFont="1" applyFill="1" applyBorder="1" applyAlignment="1">
      <alignment wrapText="1"/>
    </xf>
    <xf numFmtId="171" fontId="4" fillId="0" borderId="10" xfId="60" applyFont="1" applyFill="1" applyBorder="1" applyAlignment="1">
      <alignment wrapText="1"/>
    </xf>
    <xf numFmtId="171" fontId="4" fillId="12" borderId="10" xfId="60" applyFont="1" applyFill="1" applyBorder="1" applyAlignment="1">
      <alignment vertical="center" wrapText="1"/>
    </xf>
    <xf numFmtId="171" fontId="4" fillId="12" borderId="18" xfId="60" applyFont="1" applyFill="1" applyBorder="1" applyAlignment="1">
      <alignment vertical="center" wrapText="1"/>
    </xf>
    <xf numFmtId="171" fontId="4" fillId="34" borderId="10" xfId="60" applyFont="1" applyFill="1" applyBorder="1" applyAlignment="1">
      <alignment vertical="center" wrapText="1"/>
    </xf>
    <xf numFmtId="171" fontId="4" fillId="0" borderId="14" xfId="60" applyFont="1" applyBorder="1" applyAlignment="1">
      <alignment vertical="center" wrapText="1"/>
    </xf>
    <xf numFmtId="171" fontId="75" fillId="0" borderId="10" xfId="60" applyFont="1" applyFill="1" applyBorder="1" applyAlignment="1">
      <alignment horizontal="center" vertical="center" wrapText="1"/>
    </xf>
    <xf numFmtId="180" fontId="10" fillId="0" borderId="11" xfId="60" applyNumberFormat="1" applyFont="1" applyFill="1" applyBorder="1" applyAlignment="1">
      <alignment horizontal="right" vertical="center" wrapText="1"/>
    </xf>
    <xf numFmtId="182" fontId="10" fillId="0" borderId="11" xfId="60" applyNumberFormat="1" applyFont="1" applyFill="1" applyBorder="1" applyAlignment="1">
      <alignment horizontal="right" vertical="center" wrapText="1"/>
    </xf>
    <xf numFmtId="171" fontId="26" fillId="34" borderId="11" xfId="60" applyNumberFormat="1" applyFont="1" applyFill="1" applyBorder="1" applyAlignment="1">
      <alignment horizontal="right" vertical="center" wrapText="1"/>
    </xf>
    <xf numFmtId="171" fontId="26" fillId="34" borderId="12" xfId="60" applyNumberFormat="1" applyFont="1" applyFill="1" applyBorder="1" applyAlignment="1">
      <alignment horizontal="right" vertical="center" wrapText="1"/>
    </xf>
    <xf numFmtId="2" fontId="4" fillId="34" borderId="11" xfId="0" applyNumberFormat="1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2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left" vertical="center" wrapText="1"/>
    </xf>
    <xf numFmtId="171" fontId="4" fillId="6" borderId="10" xfId="60" applyFont="1" applyFill="1" applyBorder="1" applyAlignment="1">
      <alignment horizontal="right" vertical="center" wrapText="1"/>
    </xf>
    <xf numFmtId="171" fontId="4" fillId="34" borderId="10" xfId="60" applyFont="1" applyFill="1" applyBorder="1" applyAlignment="1">
      <alignment horizontal="right" vertical="center" wrapText="1"/>
    </xf>
    <xf numFmtId="171" fontId="4" fillId="0" borderId="10" xfId="60" applyFont="1" applyBorder="1" applyAlignment="1">
      <alignment horizontal="right" vertical="center" wrapText="1"/>
    </xf>
    <xf numFmtId="0" fontId="4" fillId="34" borderId="11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horizontal="left" vertical="top" wrapText="1"/>
    </xf>
    <xf numFmtId="2" fontId="10" fillId="34" borderId="2" xfId="40" applyNumberFormat="1" applyFont="1" applyFill="1" applyAlignment="1">
      <alignment horizontal="right" vertical="center" wrapText="1"/>
    </xf>
    <xf numFmtId="2" fontId="10" fillId="34" borderId="2" xfId="40" applyNumberFormat="1" applyFont="1" applyFill="1" applyAlignment="1">
      <alignment horizontal="right" wrapText="1"/>
    </xf>
    <xf numFmtId="171" fontId="10" fillId="34" borderId="2" xfId="40" applyNumberFormat="1" applyFont="1" applyFill="1" applyAlignment="1">
      <alignment horizontal="right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0" fontId="10" fillId="0" borderId="22" xfId="0" applyNumberFormat="1" applyFont="1" applyBorder="1" applyAlignment="1">
      <alignment vertical="top" wrapText="1"/>
    </xf>
    <xf numFmtId="10" fontId="10" fillId="0" borderId="23" xfId="0" applyNumberFormat="1" applyFont="1" applyBorder="1" applyAlignment="1">
      <alignment vertical="top" wrapText="1"/>
    </xf>
    <xf numFmtId="10" fontId="10" fillId="0" borderId="16" xfId="0" applyNumberFormat="1" applyFont="1" applyBorder="1" applyAlignment="1">
      <alignment vertical="top" wrapText="1"/>
    </xf>
    <xf numFmtId="10" fontId="10" fillId="0" borderId="24" xfId="0" applyNumberFormat="1" applyFont="1" applyBorder="1" applyAlignment="1">
      <alignment vertical="top" wrapText="1"/>
    </xf>
    <xf numFmtId="10" fontId="10" fillId="0" borderId="17" xfId="0" applyNumberFormat="1" applyFont="1" applyBorder="1" applyAlignment="1">
      <alignment vertical="top" wrapText="1"/>
    </xf>
    <xf numFmtId="10" fontId="10" fillId="0" borderId="25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2" fontId="78" fillId="34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79" fillId="0" borderId="11" xfId="0" applyFont="1" applyBorder="1" applyAlignment="1">
      <alignment horizontal="left" vertical="top" wrapText="1"/>
    </xf>
    <xf numFmtId="0" fontId="79" fillId="0" borderId="12" xfId="0" applyFont="1" applyBorder="1" applyAlignment="1">
      <alignment horizontal="left" vertical="top" wrapText="1"/>
    </xf>
    <xf numFmtId="0" fontId="79" fillId="0" borderId="15" xfId="0" applyFont="1" applyBorder="1" applyAlignment="1">
      <alignment horizontal="left" vertical="top" wrapText="1"/>
    </xf>
    <xf numFmtId="172" fontId="75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center" wrapText="1"/>
    </xf>
    <xf numFmtId="172" fontId="75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71" fontId="78" fillId="0" borderId="10" xfId="6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4" fillId="3" borderId="14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172" fontId="29" fillId="0" borderId="14" xfId="0" applyNumberFormat="1" applyFont="1" applyFill="1" applyBorder="1" applyAlignment="1">
      <alignment horizontal="center" vertical="center" wrapText="1"/>
    </xf>
    <xf numFmtId="172" fontId="29" fillId="0" borderId="28" xfId="0" applyNumberFormat="1" applyFont="1" applyFill="1" applyBorder="1" applyAlignment="1">
      <alignment horizontal="center" vertical="center" wrapText="1"/>
    </xf>
    <xf numFmtId="172" fontId="29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171" fontId="78" fillId="0" borderId="14" xfId="60" applyFont="1" applyFill="1" applyBorder="1" applyAlignment="1">
      <alignment horizontal="center" vertical="center" wrapText="1"/>
    </xf>
    <xf numFmtId="171" fontId="78" fillId="0" borderId="28" xfId="6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3"/>
  <sheetViews>
    <sheetView tabSelected="1" view="pageBreakPreview" zoomScale="75" zoomScaleNormal="85" zoomScaleSheetLayoutView="75" workbookViewId="0" topLeftCell="A179">
      <selection activeCell="H135" sqref="H135:H140"/>
    </sheetView>
  </sheetViews>
  <sheetFormatPr defaultColWidth="9.140625" defaultRowHeight="15"/>
  <cols>
    <col min="1" max="1" width="4.140625" style="1" customWidth="1"/>
    <col min="2" max="2" width="41.421875" style="1" customWidth="1"/>
    <col min="3" max="3" width="12.28125" style="1" customWidth="1"/>
    <col min="4" max="4" width="18.57421875" style="1" customWidth="1"/>
    <col min="5" max="5" width="17.00390625" style="1" customWidth="1"/>
    <col min="6" max="6" width="17.140625" style="1" customWidth="1"/>
    <col min="7" max="7" width="11.57421875" style="1" customWidth="1"/>
    <col min="8" max="8" width="58.421875" style="1" customWidth="1"/>
    <col min="9" max="9" width="15.00390625" style="1" customWidth="1"/>
    <col min="10" max="10" width="18.57421875" style="1" customWidth="1"/>
    <col min="11" max="16384" width="9.140625" style="1" customWidth="1"/>
  </cols>
  <sheetData>
    <row r="1" spans="1:10" ht="23.25" customHeight="1">
      <c r="A1" s="433" t="s">
        <v>25</v>
      </c>
      <c r="B1" s="433"/>
      <c r="C1" s="433"/>
      <c r="D1" s="433"/>
      <c r="E1" s="433"/>
      <c r="F1" s="433"/>
      <c r="G1" s="433"/>
      <c r="H1" s="433"/>
      <c r="I1" s="433"/>
      <c r="J1" s="433"/>
    </row>
    <row r="2" spans="1:10" ht="23.25" customHeight="1">
      <c r="A2" s="433" t="s">
        <v>26</v>
      </c>
      <c r="B2" s="433"/>
      <c r="C2" s="433"/>
      <c r="D2" s="433"/>
      <c r="E2" s="433"/>
      <c r="F2" s="433"/>
      <c r="G2" s="433"/>
      <c r="H2" s="433"/>
      <c r="I2" s="433"/>
      <c r="J2" s="433"/>
    </row>
    <row r="3" spans="1:10" ht="23.25" customHeight="1">
      <c r="A3" s="433" t="s">
        <v>79</v>
      </c>
      <c r="B3" s="433"/>
      <c r="C3" s="433"/>
      <c r="D3" s="433"/>
      <c r="E3" s="433"/>
      <c r="F3" s="433"/>
      <c r="G3" s="433"/>
      <c r="H3" s="433"/>
      <c r="I3" s="433"/>
      <c r="J3" s="433"/>
    </row>
    <row r="4" spans="1:10" ht="15.75">
      <c r="A4" s="434"/>
      <c r="B4" s="434"/>
      <c r="C4" s="434"/>
      <c r="D4" s="434"/>
      <c r="E4" s="434"/>
      <c r="F4" s="434"/>
      <c r="G4" s="434"/>
      <c r="H4" s="434"/>
      <c r="I4" s="434"/>
      <c r="J4" s="434"/>
    </row>
    <row r="5" spans="1:10" ht="15.75" customHeight="1">
      <c r="A5" s="415" t="s">
        <v>0</v>
      </c>
      <c r="B5" s="415" t="s">
        <v>1</v>
      </c>
      <c r="C5" s="415" t="s">
        <v>28</v>
      </c>
      <c r="D5" s="425" t="s">
        <v>21</v>
      </c>
      <c r="E5" s="425"/>
      <c r="F5" s="425" t="s">
        <v>80</v>
      </c>
      <c r="G5" s="425" t="s">
        <v>22</v>
      </c>
      <c r="H5" s="425"/>
      <c r="I5" s="425"/>
      <c r="J5" s="425"/>
    </row>
    <row r="6" spans="1:10" ht="15.75" customHeight="1">
      <c r="A6" s="415"/>
      <c r="B6" s="415"/>
      <c r="C6" s="415"/>
      <c r="D6" s="415" t="s">
        <v>38</v>
      </c>
      <c r="E6" s="415" t="s">
        <v>84</v>
      </c>
      <c r="F6" s="425"/>
      <c r="G6" s="426" t="s">
        <v>81</v>
      </c>
      <c r="H6" s="425"/>
      <c r="I6" s="425"/>
      <c r="J6" s="425"/>
    </row>
    <row r="7" spans="1:10" ht="77.25" customHeight="1">
      <c r="A7" s="415"/>
      <c r="B7" s="415"/>
      <c r="C7" s="415"/>
      <c r="D7" s="415"/>
      <c r="E7" s="415"/>
      <c r="F7" s="425"/>
      <c r="G7" s="426"/>
      <c r="H7" s="7" t="s">
        <v>82</v>
      </c>
      <c r="I7" s="124" t="s">
        <v>83</v>
      </c>
      <c r="J7" s="124" t="s">
        <v>63</v>
      </c>
    </row>
    <row r="8" spans="1:10" ht="29.25" customHeight="1">
      <c r="A8" s="360" t="s">
        <v>27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66.5" customHeight="1">
      <c r="A9" s="255">
        <v>1</v>
      </c>
      <c r="B9" s="176" t="s">
        <v>91</v>
      </c>
      <c r="C9" s="380" t="s">
        <v>176</v>
      </c>
      <c r="D9" s="383"/>
      <c r="E9" s="383"/>
      <c r="F9" s="383"/>
      <c r="G9" s="383"/>
      <c r="H9" s="384" t="s">
        <v>114</v>
      </c>
      <c r="I9" s="337" t="s">
        <v>136</v>
      </c>
      <c r="J9" s="337" t="s">
        <v>69</v>
      </c>
    </row>
    <row r="10" spans="1:10" ht="23.25" customHeight="1">
      <c r="A10" s="255"/>
      <c r="B10" s="259" t="s">
        <v>2</v>
      </c>
      <c r="C10" s="381"/>
      <c r="D10" s="48">
        <f>SUM(D11+D12+D13+D14)</f>
        <v>76545.98</v>
      </c>
      <c r="E10" s="48">
        <f>SUM(E11+E12+E13+E14)</f>
        <v>17918.78</v>
      </c>
      <c r="F10" s="48">
        <f>SUM(F11+F12+F13+F14)</f>
        <v>17847.76</v>
      </c>
      <c r="G10" s="51">
        <f>F10/E10*100</f>
        <v>99.60365605247678</v>
      </c>
      <c r="H10" s="385"/>
      <c r="I10" s="338"/>
      <c r="J10" s="359"/>
    </row>
    <row r="11" spans="1:10" ht="19.5" customHeight="1">
      <c r="A11" s="255"/>
      <c r="B11" s="187" t="s">
        <v>54</v>
      </c>
      <c r="C11" s="381"/>
      <c r="D11" s="48"/>
      <c r="E11" s="48"/>
      <c r="F11" s="48"/>
      <c r="G11" s="51"/>
      <c r="H11" s="385"/>
      <c r="I11" s="338"/>
      <c r="J11" s="359"/>
    </row>
    <row r="12" spans="1:10" ht="20.25" customHeight="1">
      <c r="A12" s="255"/>
      <c r="B12" s="187" t="s">
        <v>55</v>
      </c>
      <c r="C12" s="381"/>
      <c r="D12" s="48"/>
      <c r="E12" s="48"/>
      <c r="F12" s="48"/>
      <c r="G12" s="51"/>
      <c r="H12" s="385"/>
      <c r="I12" s="338"/>
      <c r="J12" s="359"/>
    </row>
    <row r="13" spans="1:10" ht="21" customHeight="1">
      <c r="A13" s="255"/>
      <c r="B13" s="187" t="s">
        <v>56</v>
      </c>
      <c r="C13" s="381"/>
      <c r="D13" s="48">
        <v>76545.98</v>
      </c>
      <c r="E13" s="48">
        <v>17918.78</v>
      </c>
      <c r="F13" s="255">
        <v>17847.76</v>
      </c>
      <c r="G13" s="51">
        <f>F13/E13*100</f>
        <v>99.60365605247678</v>
      </c>
      <c r="H13" s="385"/>
      <c r="I13" s="338"/>
      <c r="J13" s="359"/>
    </row>
    <row r="14" spans="1:10" ht="21" customHeight="1">
      <c r="A14" s="255"/>
      <c r="B14" s="187" t="s">
        <v>57</v>
      </c>
      <c r="C14" s="382"/>
      <c r="D14" s="17"/>
      <c r="E14" s="48"/>
      <c r="F14" s="51"/>
      <c r="G14" s="187"/>
      <c r="H14" s="386"/>
      <c r="I14" s="339"/>
      <c r="J14" s="367"/>
    </row>
    <row r="15" spans="1:21" s="254" customFormat="1" ht="100.5" customHeight="1">
      <c r="A15" s="401">
        <v>2</v>
      </c>
      <c r="B15" s="176" t="s">
        <v>92</v>
      </c>
      <c r="C15" s="380" t="s">
        <v>52</v>
      </c>
      <c r="D15" s="383"/>
      <c r="E15" s="383"/>
      <c r="F15" s="383"/>
      <c r="G15" s="383"/>
      <c r="H15" s="361" t="s">
        <v>115</v>
      </c>
      <c r="I15" s="352" t="s">
        <v>85</v>
      </c>
      <c r="J15" s="352" t="s">
        <v>86</v>
      </c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</row>
    <row r="16" spans="1:11" s="2" customFormat="1" ht="24" customHeight="1">
      <c r="A16" s="401"/>
      <c r="B16" s="259" t="s">
        <v>2</v>
      </c>
      <c r="C16" s="381"/>
      <c r="D16" s="48">
        <f>SUM(D17+D18+D19+D20)</f>
        <v>82253.47</v>
      </c>
      <c r="E16" s="48">
        <f>SUM(E17+E18+E19+E20)</f>
        <v>25326.9</v>
      </c>
      <c r="F16" s="48">
        <f>SUM(F17+F18+F19+F20)</f>
        <v>22591.98</v>
      </c>
      <c r="G16" s="51">
        <f>F16/E16*100</f>
        <v>89.20152091254752</v>
      </c>
      <c r="H16" s="362"/>
      <c r="I16" s="353"/>
      <c r="J16" s="362"/>
      <c r="K16" s="327"/>
    </row>
    <row r="17" spans="1:11" s="25" customFormat="1" ht="22.5" customHeight="1">
      <c r="A17" s="401"/>
      <c r="B17" s="187" t="s">
        <v>54</v>
      </c>
      <c r="C17" s="381"/>
      <c r="D17" s="48"/>
      <c r="E17" s="48"/>
      <c r="F17" s="48"/>
      <c r="G17" s="51"/>
      <c r="H17" s="362"/>
      <c r="I17" s="353"/>
      <c r="J17" s="362"/>
      <c r="K17" s="328"/>
    </row>
    <row r="18" spans="1:11" s="25" customFormat="1" ht="23.25" customHeight="1">
      <c r="A18" s="401"/>
      <c r="B18" s="187" t="s">
        <v>55</v>
      </c>
      <c r="C18" s="381"/>
      <c r="D18" s="48"/>
      <c r="E18" s="48"/>
      <c r="F18" s="48"/>
      <c r="G18" s="51"/>
      <c r="H18" s="362"/>
      <c r="I18" s="353"/>
      <c r="J18" s="362"/>
      <c r="K18" s="328"/>
    </row>
    <row r="19" spans="1:11" s="25" customFormat="1" ht="21.75" customHeight="1">
      <c r="A19" s="401"/>
      <c r="B19" s="187" t="s">
        <v>56</v>
      </c>
      <c r="C19" s="381"/>
      <c r="D19" s="48">
        <v>82253.47</v>
      </c>
      <c r="E19" s="48">
        <v>25326.9</v>
      </c>
      <c r="F19" s="255">
        <v>22591.98</v>
      </c>
      <c r="G19" s="51">
        <f>F19/E19*100</f>
        <v>89.20152091254752</v>
      </c>
      <c r="H19" s="362"/>
      <c r="I19" s="353"/>
      <c r="J19" s="362"/>
      <c r="K19" s="328"/>
    </row>
    <row r="20" spans="1:11" s="25" customFormat="1" ht="24" customHeight="1">
      <c r="A20" s="401"/>
      <c r="B20" s="187" t="s">
        <v>57</v>
      </c>
      <c r="C20" s="382"/>
      <c r="D20" s="17"/>
      <c r="E20" s="48"/>
      <c r="F20" s="51"/>
      <c r="G20" s="187"/>
      <c r="H20" s="363"/>
      <c r="I20" s="354"/>
      <c r="J20" s="363"/>
      <c r="K20" s="328"/>
    </row>
    <row r="21" spans="1:10" s="2" customFormat="1" ht="322.5" customHeight="1">
      <c r="A21" s="262">
        <v>3</v>
      </c>
      <c r="B21" s="55" t="s">
        <v>93</v>
      </c>
      <c r="C21" s="87" t="s">
        <v>16</v>
      </c>
      <c r="D21" s="418"/>
      <c r="E21" s="418"/>
      <c r="F21" s="418"/>
      <c r="G21" s="418"/>
      <c r="H21" s="358" t="s">
        <v>116</v>
      </c>
      <c r="I21" s="364" t="s">
        <v>149</v>
      </c>
      <c r="J21" s="337" t="s">
        <v>70</v>
      </c>
    </row>
    <row r="22" spans="1:10" s="2" customFormat="1" ht="22.5" customHeight="1">
      <c r="A22" s="218"/>
      <c r="B22" s="10" t="s">
        <v>2</v>
      </c>
      <c r="C22" s="88"/>
      <c r="D22" s="273">
        <f>D24+D25+D23</f>
        <v>17148.166999999998</v>
      </c>
      <c r="E22" s="260">
        <f>E24+E25+E23</f>
        <v>5165.276</v>
      </c>
      <c r="F22" s="260">
        <f>F24+F25+F23</f>
        <v>5136.44</v>
      </c>
      <c r="G22" s="36">
        <f>F22/E22*100</f>
        <v>99.44173360726512</v>
      </c>
      <c r="H22" s="359"/>
      <c r="I22" s="365"/>
      <c r="J22" s="338"/>
    </row>
    <row r="23" spans="1:10" s="25" customFormat="1" ht="19.5" customHeight="1">
      <c r="A23" s="218"/>
      <c r="B23" s="11" t="s">
        <v>54</v>
      </c>
      <c r="C23" s="88"/>
      <c r="D23" s="274">
        <v>953.476</v>
      </c>
      <c r="E23" s="260">
        <v>953.476</v>
      </c>
      <c r="F23" s="271">
        <v>953.476</v>
      </c>
      <c r="G23" s="36">
        <f>F23/E23*100</f>
        <v>100</v>
      </c>
      <c r="H23" s="359"/>
      <c r="I23" s="365"/>
      <c r="J23" s="338"/>
    </row>
    <row r="24" spans="1:10" s="25" customFormat="1" ht="19.5" customHeight="1">
      <c r="A24" s="218"/>
      <c r="B24" s="11" t="s">
        <v>55</v>
      </c>
      <c r="C24" s="88"/>
      <c r="D24" s="275">
        <v>3969.415</v>
      </c>
      <c r="E24" s="277">
        <v>846.524</v>
      </c>
      <c r="F24" s="271">
        <v>846.524</v>
      </c>
      <c r="G24" s="36">
        <f>F24/E24*100</f>
        <v>100</v>
      </c>
      <c r="H24" s="359"/>
      <c r="I24" s="365"/>
      <c r="J24" s="338"/>
    </row>
    <row r="25" spans="1:10" s="25" customFormat="1" ht="19.5" customHeight="1">
      <c r="A25" s="218"/>
      <c r="B25" s="11" t="s">
        <v>56</v>
      </c>
      <c r="C25" s="88"/>
      <c r="D25" s="276">
        <v>12225.276</v>
      </c>
      <c r="E25" s="276">
        <v>3365.276</v>
      </c>
      <c r="F25" s="272">
        <v>3336.44</v>
      </c>
      <c r="G25" s="36">
        <f>F25/E25*100</f>
        <v>99.14313120231448</v>
      </c>
      <c r="H25" s="359"/>
      <c r="I25" s="365"/>
      <c r="J25" s="338"/>
    </row>
    <row r="26" spans="1:10" s="25" customFormat="1" ht="19.5" customHeight="1">
      <c r="A26" s="218"/>
      <c r="B26" s="11" t="s">
        <v>57</v>
      </c>
      <c r="C26" s="226"/>
      <c r="D26" s="22"/>
      <c r="E26" s="22"/>
      <c r="F26" s="24"/>
      <c r="G26" s="36"/>
      <c r="H26" s="367"/>
      <c r="I26" s="366"/>
      <c r="J26" s="339"/>
    </row>
    <row r="27" spans="1:10" s="25" customFormat="1" ht="24" customHeight="1">
      <c r="A27" s="387"/>
      <c r="B27" s="220" t="s">
        <v>17</v>
      </c>
      <c r="C27" s="390"/>
      <c r="D27" s="224">
        <f>D28+D29+D30+D31</f>
        <v>175947.617</v>
      </c>
      <c r="E27" s="224">
        <f>E28+E29+E30+E31</f>
        <v>48410.956</v>
      </c>
      <c r="F27" s="224">
        <f>F28+F29+F30+F31</f>
        <v>45576.17999999999</v>
      </c>
      <c r="G27" s="225">
        <f>F27/E27*100</f>
        <v>94.14435029954788</v>
      </c>
      <c r="H27" s="219"/>
      <c r="I27" s="221"/>
      <c r="J27" s="221"/>
    </row>
    <row r="28" spans="1:10" s="25" customFormat="1" ht="34.5" customHeight="1">
      <c r="A28" s="388"/>
      <c r="B28" s="11" t="s">
        <v>54</v>
      </c>
      <c r="C28" s="390"/>
      <c r="D28" s="93">
        <f aca="true" t="shared" si="0" ref="D28:F30">D23+D17+D11</f>
        <v>953.476</v>
      </c>
      <c r="E28" s="93">
        <f t="shared" si="0"/>
        <v>953.476</v>
      </c>
      <c r="F28" s="93">
        <f t="shared" si="0"/>
        <v>953.476</v>
      </c>
      <c r="G28" s="90">
        <f>F28/E28*100</f>
        <v>100</v>
      </c>
      <c r="H28" s="61"/>
      <c r="I28" s="59"/>
      <c r="J28" s="59"/>
    </row>
    <row r="29" spans="1:10" s="25" customFormat="1" ht="34.5" customHeight="1">
      <c r="A29" s="388"/>
      <c r="B29" s="11" t="s">
        <v>55</v>
      </c>
      <c r="C29" s="390"/>
      <c r="D29" s="132">
        <f t="shared" si="0"/>
        <v>3969.415</v>
      </c>
      <c r="E29" s="132">
        <f t="shared" si="0"/>
        <v>846.524</v>
      </c>
      <c r="F29" s="132">
        <f t="shared" si="0"/>
        <v>846.524</v>
      </c>
      <c r="G29" s="90">
        <f>F29/E29*100</f>
        <v>100</v>
      </c>
      <c r="H29" s="61"/>
      <c r="I29" s="59"/>
      <c r="J29" s="59"/>
    </row>
    <row r="30" spans="1:10" s="25" customFormat="1" ht="34.5" customHeight="1">
      <c r="A30" s="388"/>
      <c r="B30" s="11" t="s">
        <v>56</v>
      </c>
      <c r="C30" s="390"/>
      <c r="D30" s="132">
        <f t="shared" si="0"/>
        <v>171024.726</v>
      </c>
      <c r="E30" s="132">
        <f t="shared" si="0"/>
        <v>46610.956</v>
      </c>
      <c r="F30" s="132">
        <f t="shared" si="0"/>
        <v>43776.17999999999</v>
      </c>
      <c r="G30" s="90">
        <f>F30/E30*100</f>
        <v>93.91821957052328</v>
      </c>
      <c r="H30" s="61"/>
      <c r="I30" s="59"/>
      <c r="J30" s="59"/>
    </row>
    <row r="31" spans="1:10" s="25" customFormat="1" ht="34.5" customHeight="1">
      <c r="A31" s="389"/>
      <c r="B31" s="11" t="s">
        <v>57</v>
      </c>
      <c r="C31" s="391"/>
      <c r="D31" s="222">
        <f>D26+D20</f>
        <v>0</v>
      </c>
      <c r="E31" s="223">
        <f>E26+E20</f>
        <v>0</v>
      </c>
      <c r="F31" s="223">
        <f>F26+F20</f>
        <v>0</v>
      </c>
      <c r="G31" s="90"/>
      <c r="H31" s="160"/>
      <c r="I31" s="148"/>
      <c r="J31" s="148"/>
    </row>
    <row r="32" spans="1:10" ht="27" customHeight="1">
      <c r="A32" s="360" t="s">
        <v>169</v>
      </c>
      <c r="B32" s="360"/>
      <c r="C32" s="360"/>
      <c r="D32" s="360"/>
      <c r="E32" s="360"/>
      <c r="F32" s="360"/>
      <c r="G32" s="360"/>
      <c r="H32" s="360"/>
      <c r="I32" s="360"/>
      <c r="J32" s="360"/>
    </row>
    <row r="33" spans="1:10" s="3" customFormat="1" ht="145.5" customHeight="1">
      <c r="A33" s="263">
        <v>4</v>
      </c>
      <c r="B33" s="35" t="s">
        <v>94</v>
      </c>
      <c r="C33" s="427" t="s">
        <v>53</v>
      </c>
      <c r="D33" s="40"/>
      <c r="E33" s="40"/>
      <c r="F33" s="40"/>
      <c r="G33" s="36"/>
      <c r="H33" s="358" t="s">
        <v>165</v>
      </c>
      <c r="I33" s="368" t="s">
        <v>137</v>
      </c>
      <c r="J33" s="368" t="s">
        <v>70</v>
      </c>
    </row>
    <row r="34" spans="1:10" s="3" customFormat="1" ht="22.5" customHeight="1">
      <c r="A34" s="218"/>
      <c r="B34" s="10" t="s">
        <v>2</v>
      </c>
      <c r="C34" s="428"/>
      <c r="D34" s="278">
        <f>D36+D37</f>
        <v>6020</v>
      </c>
      <c r="E34" s="12">
        <f>E36+E37+E35</f>
        <v>1870</v>
      </c>
      <c r="F34" s="12">
        <f>F36+F37+F35</f>
        <v>1870</v>
      </c>
      <c r="G34" s="36">
        <f>F34/E34*100</f>
        <v>100</v>
      </c>
      <c r="H34" s="359"/>
      <c r="I34" s="369"/>
      <c r="J34" s="369"/>
    </row>
    <row r="35" spans="1:10" s="3" customFormat="1" ht="22.5" customHeight="1">
      <c r="A35" s="218"/>
      <c r="B35" s="11" t="s">
        <v>54</v>
      </c>
      <c r="C35" s="428"/>
      <c r="D35" s="279"/>
      <c r="E35" s="260"/>
      <c r="F35" s="9"/>
      <c r="G35" s="36"/>
      <c r="H35" s="359"/>
      <c r="I35" s="369"/>
      <c r="J35" s="369"/>
    </row>
    <row r="36" spans="1:10" s="3" customFormat="1" ht="22.5" customHeight="1">
      <c r="A36" s="218"/>
      <c r="B36" s="11" t="s">
        <v>55</v>
      </c>
      <c r="C36" s="428"/>
      <c r="D36" s="280"/>
      <c r="E36" s="131"/>
      <c r="F36" s="9"/>
      <c r="G36" s="36"/>
      <c r="H36" s="359"/>
      <c r="I36" s="369"/>
      <c r="J36" s="369"/>
    </row>
    <row r="37" spans="1:10" s="3" customFormat="1" ht="22.5" customHeight="1">
      <c r="A37" s="218"/>
      <c r="B37" s="11" t="s">
        <v>56</v>
      </c>
      <c r="C37" s="428"/>
      <c r="D37" s="21">
        <v>6020</v>
      </c>
      <c r="E37" s="44">
        <v>1870</v>
      </c>
      <c r="F37" s="37">
        <v>1870</v>
      </c>
      <c r="G37" s="36">
        <f>F37/E37*100</f>
        <v>100</v>
      </c>
      <c r="H37" s="359"/>
      <c r="I37" s="369"/>
      <c r="J37" s="369"/>
    </row>
    <row r="38" spans="1:10" s="3" customFormat="1" ht="22.5" customHeight="1">
      <c r="A38" s="218"/>
      <c r="B38" s="11" t="s">
        <v>57</v>
      </c>
      <c r="C38" s="429"/>
      <c r="D38" s="22"/>
      <c r="E38" s="22"/>
      <c r="F38" s="24"/>
      <c r="G38" s="36"/>
      <c r="H38" s="359"/>
      <c r="I38" s="370"/>
      <c r="J38" s="370"/>
    </row>
    <row r="39" spans="1:10" s="3" customFormat="1" ht="165" customHeight="1">
      <c r="A39" s="263">
        <v>5</v>
      </c>
      <c r="B39" s="54" t="s">
        <v>95</v>
      </c>
      <c r="C39" s="437" t="s">
        <v>110</v>
      </c>
      <c r="D39" s="227"/>
      <c r="E39" s="227"/>
      <c r="F39" s="227"/>
      <c r="G39" s="72"/>
      <c r="H39" s="435" t="s">
        <v>117</v>
      </c>
      <c r="I39" s="368" t="s">
        <v>138</v>
      </c>
      <c r="J39" s="368" t="s">
        <v>70</v>
      </c>
    </row>
    <row r="40" spans="1:10" s="3" customFormat="1" ht="22.5" customHeight="1">
      <c r="A40" s="218"/>
      <c r="B40" s="10" t="s">
        <v>2</v>
      </c>
      <c r="C40" s="438"/>
      <c r="D40" s="278">
        <f>D42+D43</f>
        <v>58678.1</v>
      </c>
      <c r="E40" s="12">
        <f>E42+E43+E41</f>
        <v>9290.3</v>
      </c>
      <c r="F40" s="12">
        <f>F42+F43+F41</f>
        <v>9277.48</v>
      </c>
      <c r="G40" s="36">
        <f>F40/E40*100</f>
        <v>99.86200660904385</v>
      </c>
      <c r="H40" s="436"/>
      <c r="I40" s="369"/>
      <c r="J40" s="369"/>
    </row>
    <row r="41" spans="1:10" s="3" customFormat="1" ht="22.5" customHeight="1">
      <c r="A41" s="218"/>
      <c r="B41" s="11" t="s">
        <v>54</v>
      </c>
      <c r="C41" s="438"/>
      <c r="D41" s="279"/>
      <c r="E41" s="260"/>
      <c r="F41" s="9"/>
      <c r="G41" s="36"/>
      <c r="H41" s="436"/>
      <c r="I41" s="369"/>
      <c r="J41" s="369"/>
    </row>
    <row r="42" spans="1:10" s="3" customFormat="1" ht="22.5" customHeight="1">
      <c r="A42" s="218"/>
      <c r="B42" s="11" t="s">
        <v>55</v>
      </c>
      <c r="C42" s="438"/>
      <c r="D42" s="280"/>
      <c r="E42" s="131"/>
      <c r="F42" s="9"/>
      <c r="G42" s="36"/>
      <c r="H42" s="436"/>
      <c r="I42" s="369"/>
      <c r="J42" s="369"/>
    </row>
    <row r="43" spans="1:10" s="3" customFormat="1" ht="22.5" customHeight="1">
      <c r="A43" s="218"/>
      <c r="B43" s="11" t="s">
        <v>56</v>
      </c>
      <c r="C43" s="438"/>
      <c r="D43" s="21">
        <v>58678.1</v>
      </c>
      <c r="E43" s="44">
        <v>9290.3</v>
      </c>
      <c r="F43" s="37">
        <v>9277.48</v>
      </c>
      <c r="G43" s="36">
        <f>F43/E43*100</f>
        <v>99.86200660904385</v>
      </c>
      <c r="H43" s="436"/>
      <c r="I43" s="369"/>
      <c r="J43" s="369"/>
    </row>
    <row r="44" spans="1:10" s="3" customFormat="1" ht="22.5" customHeight="1">
      <c r="A44" s="218"/>
      <c r="B44" s="11" t="s">
        <v>57</v>
      </c>
      <c r="C44" s="439"/>
      <c r="D44" s="227"/>
      <c r="E44" s="227"/>
      <c r="F44" s="227"/>
      <c r="G44" s="72"/>
      <c r="H44" s="436"/>
      <c r="I44" s="369"/>
      <c r="J44" s="370"/>
    </row>
    <row r="45" spans="1:10" s="3" customFormat="1" ht="22.5" customHeight="1">
      <c r="A45" s="219"/>
      <c r="B45" s="220" t="s">
        <v>39</v>
      </c>
      <c r="C45" s="231"/>
      <c r="D45" s="242">
        <f>D46+D47+D48+D49</f>
        <v>64698.1</v>
      </c>
      <c r="E45" s="242">
        <f>E46+E47+E48+E49</f>
        <v>11160.3</v>
      </c>
      <c r="F45" s="242">
        <f>F46+F47+F48+F49</f>
        <v>11147.48</v>
      </c>
      <c r="G45" s="239">
        <f>F45/E45*100</f>
        <v>99.88512853597126</v>
      </c>
      <c r="H45" s="234"/>
      <c r="I45" s="234"/>
      <c r="J45" s="221"/>
    </row>
    <row r="46" spans="1:10" s="3" customFormat="1" ht="22.5" customHeight="1">
      <c r="A46" s="218"/>
      <c r="B46" s="11" t="s">
        <v>54</v>
      </c>
      <c r="C46" s="95"/>
      <c r="D46" s="227">
        <f aca="true" t="shared" si="1" ref="D46:F49">SUM(D35+D41)</f>
        <v>0</v>
      </c>
      <c r="E46" s="227">
        <f t="shared" si="1"/>
        <v>0</v>
      </c>
      <c r="F46" s="227">
        <f t="shared" si="1"/>
        <v>0</v>
      </c>
      <c r="G46" s="36"/>
      <c r="H46" s="61"/>
      <c r="I46" s="61"/>
      <c r="J46" s="59"/>
    </row>
    <row r="47" spans="1:10" s="3" customFormat="1" ht="22.5" customHeight="1">
      <c r="A47" s="218"/>
      <c r="B47" s="11" t="s">
        <v>55</v>
      </c>
      <c r="C47" s="95"/>
      <c r="D47" s="227">
        <f t="shared" si="1"/>
        <v>0</v>
      </c>
      <c r="E47" s="227">
        <f t="shared" si="1"/>
        <v>0</v>
      </c>
      <c r="F47" s="227">
        <f t="shared" si="1"/>
        <v>0</v>
      </c>
      <c r="G47" s="36"/>
      <c r="H47" s="61"/>
      <c r="I47" s="61"/>
      <c r="J47" s="59"/>
    </row>
    <row r="48" spans="1:10" s="3" customFormat="1" ht="22.5" customHeight="1">
      <c r="A48" s="218"/>
      <c r="B48" s="11" t="s">
        <v>56</v>
      </c>
      <c r="C48" s="95"/>
      <c r="D48" s="227">
        <f t="shared" si="1"/>
        <v>64698.1</v>
      </c>
      <c r="E48" s="227">
        <f t="shared" si="1"/>
        <v>11160.3</v>
      </c>
      <c r="F48" s="227">
        <f t="shared" si="1"/>
        <v>11147.48</v>
      </c>
      <c r="G48" s="36">
        <f>F48/E48*100</f>
        <v>99.88512853597126</v>
      </c>
      <c r="H48" s="61"/>
      <c r="I48" s="61"/>
      <c r="J48" s="59"/>
    </row>
    <row r="49" spans="1:10" s="3" customFormat="1" ht="22.5" customHeight="1">
      <c r="A49" s="218"/>
      <c r="B49" s="11" t="s">
        <v>57</v>
      </c>
      <c r="C49" s="95"/>
      <c r="D49" s="227">
        <f t="shared" si="1"/>
        <v>0</v>
      </c>
      <c r="E49" s="227">
        <f t="shared" si="1"/>
        <v>0</v>
      </c>
      <c r="F49" s="227">
        <f t="shared" si="1"/>
        <v>0</v>
      </c>
      <c r="G49" s="36"/>
      <c r="H49" s="61"/>
      <c r="I49" s="61"/>
      <c r="J49" s="59"/>
    </row>
    <row r="50" spans="1:10" ht="33.75" customHeight="1">
      <c r="A50" s="360" t="s">
        <v>29</v>
      </c>
      <c r="B50" s="360"/>
      <c r="C50" s="360"/>
      <c r="D50" s="360"/>
      <c r="E50" s="360"/>
      <c r="F50" s="360"/>
      <c r="G50" s="360"/>
      <c r="H50" s="360"/>
      <c r="I50" s="360"/>
      <c r="J50" s="360"/>
    </row>
    <row r="51" spans="1:10" ht="81" customHeight="1">
      <c r="A51" s="401">
        <v>6</v>
      </c>
      <c r="B51" s="54" t="s">
        <v>48</v>
      </c>
      <c r="C51" s="396" t="s">
        <v>7</v>
      </c>
      <c r="D51" s="413"/>
      <c r="E51" s="413"/>
      <c r="F51" s="413"/>
      <c r="G51" s="413"/>
      <c r="H51" s="409" t="s">
        <v>170</v>
      </c>
      <c r="I51" s="364" t="s">
        <v>177</v>
      </c>
      <c r="J51" s="364" t="s">
        <v>86</v>
      </c>
    </row>
    <row r="52" spans="1:10" ht="19.5" customHeight="1">
      <c r="A52" s="401"/>
      <c r="B52" s="10" t="s">
        <v>2</v>
      </c>
      <c r="C52" s="397"/>
      <c r="D52" s="74">
        <f>D53+D54+D55+D56</f>
        <v>264187.55</v>
      </c>
      <c r="E52" s="97">
        <f>E53+E54+E55+E56</f>
        <v>48725.16</v>
      </c>
      <c r="F52" s="97">
        <f>F53+F54+F55+F56</f>
        <v>43946.310000000005</v>
      </c>
      <c r="G52" s="76">
        <f>F52/E52*100</f>
        <v>90.1922333348931</v>
      </c>
      <c r="H52" s="409"/>
      <c r="I52" s="385"/>
      <c r="J52" s="385"/>
    </row>
    <row r="53" spans="1:10" s="3" customFormat="1" ht="19.5" customHeight="1">
      <c r="A53" s="401"/>
      <c r="B53" s="11" t="s">
        <v>54</v>
      </c>
      <c r="C53" s="397"/>
      <c r="D53" s="75">
        <v>93031.86</v>
      </c>
      <c r="E53" s="98">
        <v>18025.41</v>
      </c>
      <c r="F53" s="99">
        <v>15427.94</v>
      </c>
      <c r="G53" s="76">
        <f>F53/E53*100</f>
        <v>85.5899532937115</v>
      </c>
      <c r="H53" s="409"/>
      <c r="I53" s="385"/>
      <c r="J53" s="385"/>
    </row>
    <row r="54" spans="1:10" s="3" customFormat="1" ht="19.5" customHeight="1">
      <c r="A54" s="401"/>
      <c r="B54" s="11" t="s">
        <v>55</v>
      </c>
      <c r="C54" s="397"/>
      <c r="D54" s="75">
        <v>102115.3</v>
      </c>
      <c r="E54" s="98">
        <v>17699.75</v>
      </c>
      <c r="F54" s="99">
        <v>17699.75</v>
      </c>
      <c r="G54" s="76">
        <f>F54/E54*100</f>
        <v>100</v>
      </c>
      <c r="H54" s="409"/>
      <c r="I54" s="385"/>
      <c r="J54" s="385"/>
    </row>
    <row r="55" spans="1:10" s="3" customFormat="1" ht="19.5" customHeight="1">
      <c r="A55" s="401"/>
      <c r="B55" s="11" t="s">
        <v>56</v>
      </c>
      <c r="C55" s="397"/>
      <c r="D55" s="98">
        <v>69040.39</v>
      </c>
      <c r="E55" s="98">
        <v>13000</v>
      </c>
      <c r="F55" s="99">
        <v>10818.62</v>
      </c>
      <c r="G55" s="76">
        <f>F55/E55*100</f>
        <v>83.22015384615385</v>
      </c>
      <c r="H55" s="409"/>
      <c r="I55" s="385"/>
      <c r="J55" s="385"/>
    </row>
    <row r="56" spans="1:10" s="3" customFormat="1" ht="21.75" customHeight="1">
      <c r="A56" s="401"/>
      <c r="B56" s="11" t="s">
        <v>57</v>
      </c>
      <c r="C56" s="398"/>
      <c r="D56" s="100"/>
      <c r="E56" s="97"/>
      <c r="F56" s="76"/>
      <c r="G56" s="76"/>
      <c r="H56" s="409"/>
      <c r="I56" s="386"/>
      <c r="J56" s="386"/>
    </row>
    <row r="57" spans="1:10" s="5" customFormat="1" ht="78" customHeight="1">
      <c r="A57" s="401">
        <v>7</v>
      </c>
      <c r="B57" s="54" t="s">
        <v>23</v>
      </c>
      <c r="C57" s="396" t="s">
        <v>5</v>
      </c>
      <c r="D57" s="403"/>
      <c r="E57" s="403"/>
      <c r="F57" s="403"/>
      <c r="G57" s="403"/>
      <c r="H57" s="424" t="s">
        <v>159</v>
      </c>
      <c r="I57" s="340" t="s">
        <v>171</v>
      </c>
      <c r="J57" s="341"/>
    </row>
    <row r="58" spans="1:10" s="2" customFormat="1" ht="27.75" customHeight="1">
      <c r="A58" s="401"/>
      <c r="B58" s="10" t="s">
        <v>2</v>
      </c>
      <c r="C58" s="397"/>
      <c r="D58" s="334">
        <f>D59+D60+D61+D62</f>
        <v>1892014.3399999999</v>
      </c>
      <c r="E58" s="334">
        <f>E59+E60+E61+E62</f>
        <v>319845.37</v>
      </c>
      <c r="F58" s="334">
        <f>F59+F60+F61+F62</f>
        <v>218181.06</v>
      </c>
      <c r="G58" s="334">
        <f>F58/E58*100</f>
        <v>68.2145437965852</v>
      </c>
      <c r="H58" s="424"/>
      <c r="I58" s="342"/>
      <c r="J58" s="343"/>
    </row>
    <row r="59" spans="1:10" s="23" customFormat="1" ht="19.5" customHeight="1">
      <c r="A59" s="401"/>
      <c r="B59" s="11" t="s">
        <v>54</v>
      </c>
      <c r="C59" s="397"/>
      <c r="D59" s="335">
        <v>906107.61</v>
      </c>
      <c r="E59" s="335">
        <v>169333.67</v>
      </c>
      <c r="F59" s="336">
        <v>107400.22</v>
      </c>
      <c r="G59" s="334">
        <f>F59/E59*100</f>
        <v>63.42520067036874</v>
      </c>
      <c r="H59" s="424"/>
      <c r="I59" s="342"/>
      <c r="J59" s="343"/>
    </row>
    <row r="60" spans="1:10" s="23" customFormat="1" ht="19.5" customHeight="1">
      <c r="A60" s="401"/>
      <c r="B60" s="11" t="s">
        <v>55</v>
      </c>
      <c r="C60" s="397"/>
      <c r="D60" s="335">
        <v>284767.85</v>
      </c>
      <c r="E60" s="335">
        <v>29496.06</v>
      </c>
      <c r="F60" s="336">
        <v>22283.33</v>
      </c>
      <c r="G60" s="334">
        <f>F60/E60*100</f>
        <v>75.5468018440429</v>
      </c>
      <c r="H60" s="424"/>
      <c r="I60" s="342"/>
      <c r="J60" s="343"/>
    </row>
    <row r="61" spans="1:10" s="23" customFormat="1" ht="19.5" customHeight="1">
      <c r="A61" s="401"/>
      <c r="B61" s="11" t="s">
        <v>56</v>
      </c>
      <c r="C61" s="397"/>
      <c r="D61" s="335">
        <v>701138.88</v>
      </c>
      <c r="E61" s="335">
        <v>121015.64</v>
      </c>
      <c r="F61" s="336">
        <v>88497.51</v>
      </c>
      <c r="G61" s="334">
        <f>F61/E61*100</f>
        <v>73.12898564185588</v>
      </c>
      <c r="H61" s="424"/>
      <c r="I61" s="342"/>
      <c r="J61" s="343"/>
    </row>
    <row r="62" spans="1:10" s="23" customFormat="1" ht="19.5" customHeight="1">
      <c r="A62" s="401"/>
      <c r="B62" s="11" t="s">
        <v>57</v>
      </c>
      <c r="C62" s="398"/>
      <c r="D62" s="101"/>
      <c r="E62" s="101"/>
      <c r="F62" s="102"/>
      <c r="G62" s="90"/>
      <c r="H62" s="424"/>
      <c r="I62" s="344"/>
      <c r="J62" s="345"/>
    </row>
    <row r="63" spans="1:10" s="27" customFormat="1" ht="174.75" customHeight="1">
      <c r="A63" s="420">
        <v>8</v>
      </c>
      <c r="B63" s="56" t="s">
        <v>96</v>
      </c>
      <c r="C63" s="414" t="s">
        <v>30</v>
      </c>
      <c r="D63" s="421"/>
      <c r="E63" s="421"/>
      <c r="F63" s="421"/>
      <c r="G63" s="421"/>
      <c r="H63" s="358" t="s">
        <v>174</v>
      </c>
      <c r="I63" s="364" t="s">
        <v>158</v>
      </c>
      <c r="J63" s="364" t="s">
        <v>166</v>
      </c>
    </row>
    <row r="64" spans="1:10" s="33" customFormat="1" ht="19.5" customHeight="1">
      <c r="A64" s="420"/>
      <c r="B64" s="10" t="s">
        <v>2</v>
      </c>
      <c r="C64" s="390"/>
      <c r="D64" s="32">
        <f>D65+D66+D67+D68</f>
        <v>848149.3200000001</v>
      </c>
      <c r="E64" s="32">
        <f>E65+E66+E67+E68</f>
        <v>160303.45</v>
      </c>
      <c r="F64" s="32">
        <f>F65+F66+F67+F68</f>
        <v>61280.72</v>
      </c>
      <c r="G64" s="281">
        <f>F64/E64*100</f>
        <v>38.2279483067894</v>
      </c>
      <c r="H64" s="359"/>
      <c r="I64" s="365"/>
      <c r="J64" s="365"/>
    </row>
    <row r="65" spans="1:10" s="27" customFormat="1" ht="19.5" customHeight="1">
      <c r="A65" s="420"/>
      <c r="B65" s="11" t="s">
        <v>54</v>
      </c>
      <c r="C65" s="390"/>
      <c r="D65" s="32"/>
      <c r="E65" s="282"/>
      <c r="F65" s="283"/>
      <c r="G65" s="281"/>
      <c r="H65" s="359"/>
      <c r="I65" s="365"/>
      <c r="J65" s="365"/>
    </row>
    <row r="66" spans="1:10" s="27" customFormat="1" ht="19.5" customHeight="1">
      <c r="A66" s="420"/>
      <c r="B66" s="11" t="s">
        <v>55</v>
      </c>
      <c r="C66" s="390"/>
      <c r="D66" s="284">
        <v>276577.89</v>
      </c>
      <c r="E66" s="32">
        <v>90476.19</v>
      </c>
      <c r="F66" s="281">
        <v>33064.91</v>
      </c>
      <c r="G66" s="281">
        <f>F66/E66*100</f>
        <v>36.54542703444962</v>
      </c>
      <c r="H66" s="359"/>
      <c r="I66" s="365"/>
      <c r="J66" s="365"/>
    </row>
    <row r="67" spans="1:10" s="27" customFormat="1" ht="19.5" customHeight="1">
      <c r="A67" s="420"/>
      <c r="B67" s="11" t="s">
        <v>56</v>
      </c>
      <c r="C67" s="390"/>
      <c r="D67" s="285">
        <v>571571.43</v>
      </c>
      <c r="E67" s="286">
        <v>69827.26</v>
      </c>
      <c r="F67" s="47">
        <v>28215.81</v>
      </c>
      <c r="G67" s="281">
        <f>F67/E67*100</f>
        <v>40.40801543695113</v>
      </c>
      <c r="H67" s="359"/>
      <c r="I67" s="365"/>
      <c r="J67" s="365"/>
    </row>
    <row r="68" spans="1:10" s="27" customFormat="1" ht="19.5" customHeight="1">
      <c r="A68" s="420"/>
      <c r="B68" s="11" t="s">
        <v>57</v>
      </c>
      <c r="C68" s="391"/>
      <c r="D68" s="18"/>
      <c r="E68" s="18"/>
      <c r="F68" s="26"/>
      <c r="G68" s="39"/>
      <c r="H68" s="367"/>
      <c r="I68" s="366"/>
      <c r="J68" s="366"/>
    </row>
    <row r="69" spans="1:10" ht="192.75" customHeight="1">
      <c r="A69" s="402">
        <v>9</v>
      </c>
      <c r="B69" s="54" t="s">
        <v>36</v>
      </c>
      <c r="C69" s="396" t="s">
        <v>5</v>
      </c>
      <c r="D69" s="403"/>
      <c r="E69" s="403"/>
      <c r="F69" s="403"/>
      <c r="G69" s="403"/>
      <c r="H69" s="358" t="s">
        <v>151</v>
      </c>
      <c r="I69" s="364" t="s">
        <v>150</v>
      </c>
      <c r="J69" s="364" t="s">
        <v>69</v>
      </c>
    </row>
    <row r="70" spans="1:10" ht="21" customHeight="1">
      <c r="A70" s="416"/>
      <c r="B70" s="10" t="s">
        <v>2</v>
      </c>
      <c r="C70" s="397"/>
      <c r="D70" s="316">
        <f>D71+D72+D73+D74</f>
        <v>318582.07</v>
      </c>
      <c r="E70" s="15">
        <f>E71+E72+E73+E74</f>
        <v>80710.46</v>
      </c>
      <c r="F70" s="15">
        <f>F71+F72+F73+F74</f>
        <v>79000.16</v>
      </c>
      <c r="G70" s="288">
        <f>F70/E70*100</f>
        <v>97.88094380827465</v>
      </c>
      <c r="H70" s="359"/>
      <c r="I70" s="365"/>
      <c r="J70" s="365"/>
    </row>
    <row r="71" spans="1:10" s="3" customFormat="1" ht="21" customHeight="1">
      <c r="A71" s="416"/>
      <c r="B71" s="11" t="s">
        <v>54</v>
      </c>
      <c r="C71" s="397"/>
      <c r="D71" s="13"/>
      <c r="E71" s="19"/>
      <c r="F71" s="22"/>
      <c r="G71" s="288"/>
      <c r="H71" s="359"/>
      <c r="I71" s="365"/>
      <c r="J71" s="365"/>
    </row>
    <row r="72" spans="1:10" s="3" customFormat="1" ht="21" customHeight="1">
      <c r="A72" s="416"/>
      <c r="B72" s="11" t="s">
        <v>55</v>
      </c>
      <c r="C72" s="397"/>
      <c r="D72" s="42"/>
      <c r="E72" s="14">
        <v>0</v>
      </c>
      <c r="F72" s="14"/>
      <c r="G72" s="288"/>
      <c r="H72" s="359"/>
      <c r="I72" s="365"/>
      <c r="J72" s="365"/>
    </row>
    <row r="73" spans="1:10" s="3" customFormat="1" ht="33" customHeight="1">
      <c r="A73" s="416"/>
      <c r="B73" s="11" t="s">
        <v>56</v>
      </c>
      <c r="C73" s="397"/>
      <c r="D73" s="44">
        <v>296759.88</v>
      </c>
      <c r="E73" s="44">
        <v>71824.6</v>
      </c>
      <c r="F73" s="41">
        <v>70696.27</v>
      </c>
      <c r="G73" s="288">
        <f aca="true" t="shared" si="2" ref="G73:G79">F73/E73*100</f>
        <v>98.42904798634451</v>
      </c>
      <c r="H73" s="359"/>
      <c r="I73" s="365"/>
      <c r="J73" s="365"/>
    </row>
    <row r="74" spans="1:10" s="3" customFormat="1" ht="33" customHeight="1">
      <c r="A74" s="417"/>
      <c r="B74" s="11" t="s">
        <v>57</v>
      </c>
      <c r="C74" s="398"/>
      <c r="D74" s="42">
        <v>21822.19</v>
      </c>
      <c r="E74" s="42">
        <v>8885.86</v>
      </c>
      <c r="F74" s="41">
        <v>8303.89</v>
      </c>
      <c r="G74" s="288">
        <f t="shared" si="2"/>
        <v>93.45060579392427</v>
      </c>
      <c r="H74" s="367"/>
      <c r="I74" s="366"/>
      <c r="J74" s="366"/>
    </row>
    <row r="75" spans="1:10" s="27" customFormat="1" ht="38.25" customHeight="1">
      <c r="A75" s="387"/>
      <c r="B75" s="228" t="s">
        <v>40</v>
      </c>
      <c r="C75" s="392"/>
      <c r="D75" s="329">
        <f>D76+D77+D78+D79</f>
        <v>3322933.28</v>
      </c>
      <c r="E75" s="329">
        <f>E76+E77+E78+E79</f>
        <v>609584.4400000001</v>
      </c>
      <c r="F75" s="329">
        <f>F76+F77+F78+F79</f>
        <v>402408.25</v>
      </c>
      <c r="G75" s="329">
        <f t="shared" si="2"/>
        <v>66.0135370253217</v>
      </c>
      <c r="H75" s="60"/>
      <c r="I75" s="58"/>
      <c r="J75" s="58"/>
    </row>
    <row r="76" spans="1:10" s="27" customFormat="1" ht="33" customHeight="1">
      <c r="A76" s="388"/>
      <c r="B76" s="11" t="s">
        <v>54</v>
      </c>
      <c r="C76" s="393"/>
      <c r="D76" s="330">
        <f aca="true" t="shared" si="3" ref="D76:F79">D71+D65+D59+D53</f>
        <v>999139.47</v>
      </c>
      <c r="E76" s="330">
        <f t="shared" si="3"/>
        <v>187359.08000000002</v>
      </c>
      <c r="F76" s="330">
        <f t="shared" si="3"/>
        <v>122828.16</v>
      </c>
      <c r="G76" s="331">
        <f t="shared" si="2"/>
        <v>65.55762336151521</v>
      </c>
      <c r="H76" s="61"/>
      <c r="I76" s="59"/>
      <c r="J76" s="59"/>
    </row>
    <row r="77" spans="1:10" s="27" customFormat="1" ht="33" customHeight="1">
      <c r="A77" s="388"/>
      <c r="B77" s="11" t="s">
        <v>55</v>
      </c>
      <c r="C77" s="393"/>
      <c r="D77" s="330">
        <f t="shared" si="3"/>
        <v>663461.04</v>
      </c>
      <c r="E77" s="330">
        <f t="shared" si="3"/>
        <v>137672</v>
      </c>
      <c r="F77" s="330">
        <f t="shared" si="3"/>
        <v>73047.99</v>
      </c>
      <c r="G77" s="331">
        <f t="shared" si="2"/>
        <v>53.05943837526876</v>
      </c>
      <c r="H77" s="61"/>
      <c r="I77" s="59"/>
      <c r="J77" s="59"/>
    </row>
    <row r="78" spans="1:10" s="27" customFormat="1" ht="33" customHeight="1">
      <c r="A78" s="388"/>
      <c r="B78" s="11" t="s">
        <v>56</v>
      </c>
      <c r="C78" s="393"/>
      <c r="D78" s="330">
        <f t="shared" si="3"/>
        <v>1638510.5799999998</v>
      </c>
      <c r="E78" s="330">
        <f t="shared" si="3"/>
        <v>275667.5</v>
      </c>
      <c r="F78" s="330">
        <f t="shared" si="3"/>
        <v>198228.21</v>
      </c>
      <c r="G78" s="331">
        <f t="shared" si="2"/>
        <v>71.90844404944362</v>
      </c>
      <c r="H78" s="61"/>
      <c r="I78" s="59"/>
      <c r="J78" s="59"/>
    </row>
    <row r="79" spans="1:10" s="27" customFormat="1" ht="33" customHeight="1">
      <c r="A79" s="389"/>
      <c r="B79" s="11" t="s">
        <v>57</v>
      </c>
      <c r="C79" s="394"/>
      <c r="D79" s="330">
        <f t="shared" si="3"/>
        <v>21822.19</v>
      </c>
      <c r="E79" s="330">
        <f t="shared" si="3"/>
        <v>8885.86</v>
      </c>
      <c r="F79" s="330">
        <f t="shared" si="3"/>
        <v>8303.89</v>
      </c>
      <c r="G79" s="331">
        <f t="shared" si="2"/>
        <v>93.45060579392427</v>
      </c>
      <c r="H79" s="160"/>
      <c r="I79" s="148"/>
      <c r="J79" s="148"/>
    </row>
    <row r="80" spans="1:10" ht="27" customHeight="1">
      <c r="A80" s="399" t="s">
        <v>31</v>
      </c>
      <c r="B80" s="399"/>
      <c r="C80" s="399"/>
      <c r="D80" s="399"/>
      <c r="E80" s="399"/>
      <c r="F80" s="399"/>
      <c r="G80" s="399"/>
      <c r="H80" s="399"/>
      <c r="I80" s="399"/>
      <c r="J80" s="399"/>
    </row>
    <row r="81" spans="1:10" ht="239.25" customHeight="1">
      <c r="A81" s="262">
        <v>10</v>
      </c>
      <c r="B81" s="54" t="s">
        <v>49</v>
      </c>
      <c r="C81" s="127" t="s">
        <v>7</v>
      </c>
      <c r="D81" s="413"/>
      <c r="E81" s="403"/>
      <c r="F81" s="403"/>
      <c r="G81" s="403"/>
      <c r="H81" s="371" t="s">
        <v>118</v>
      </c>
      <c r="I81" s="374" t="s">
        <v>71</v>
      </c>
      <c r="J81" s="377" t="s">
        <v>68</v>
      </c>
    </row>
    <row r="82" spans="1:10" ht="19.5" customHeight="1">
      <c r="A82" s="218"/>
      <c r="B82" s="10" t="s">
        <v>2</v>
      </c>
      <c r="C82" s="128"/>
      <c r="D82" s="43">
        <f>D83+D84+D85</f>
        <v>14709.45</v>
      </c>
      <c r="E82" s="43">
        <f>E83+E84+E85</f>
        <v>5495.2</v>
      </c>
      <c r="F82" s="43">
        <f>F83+F84+F85</f>
        <v>5398.22</v>
      </c>
      <c r="G82" s="36">
        <f>F82/E82*100</f>
        <v>98.23518707235405</v>
      </c>
      <c r="H82" s="372"/>
      <c r="I82" s="375"/>
      <c r="J82" s="378"/>
    </row>
    <row r="83" spans="1:10" s="3" customFormat="1" ht="19.5" customHeight="1">
      <c r="A83" s="218"/>
      <c r="B83" s="11" t="s">
        <v>54</v>
      </c>
      <c r="C83" s="128"/>
      <c r="D83" s="134"/>
      <c r="E83" s="19"/>
      <c r="F83" s="8"/>
      <c r="G83" s="36"/>
      <c r="H83" s="372"/>
      <c r="I83" s="375"/>
      <c r="J83" s="378"/>
    </row>
    <row r="84" spans="1:10" s="3" customFormat="1" ht="19.5" customHeight="1">
      <c r="A84" s="218"/>
      <c r="B84" s="11" t="s">
        <v>55</v>
      </c>
      <c r="C84" s="128"/>
      <c r="D84" s="133"/>
      <c r="E84" s="41"/>
      <c r="F84" s="113"/>
      <c r="G84" s="36"/>
      <c r="H84" s="372"/>
      <c r="I84" s="375"/>
      <c r="J84" s="378"/>
    </row>
    <row r="85" spans="1:10" s="3" customFormat="1" ht="19.5" customHeight="1">
      <c r="A85" s="218"/>
      <c r="B85" s="11" t="s">
        <v>56</v>
      </c>
      <c r="C85" s="128"/>
      <c r="D85" s="133">
        <v>14709.45</v>
      </c>
      <c r="E85" s="21">
        <v>5495.2</v>
      </c>
      <c r="F85" s="78">
        <v>5398.22</v>
      </c>
      <c r="G85" s="36">
        <f>F85/E85*100</f>
        <v>98.23518707235405</v>
      </c>
      <c r="H85" s="372"/>
      <c r="I85" s="375"/>
      <c r="J85" s="378"/>
    </row>
    <row r="86" spans="1:10" s="3" customFormat="1" ht="19.5" customHeight="1">
      <c r="A86" s="218"/>
      <c r="B86" s="11" t="s">
        <v>57</v>
      </c>
      <c r="C86" s="128"/>
      <c r="D86" s="133"/>
      <c r="E86" s="21"/>
      <c r="F86" s="78"/>
      <c r="G86" s="36"/>
      <c r="H86" s="373"/>
      <c r="I86" s="376"/>
      <c r="J86" s="379"/>
    </row>
    <row r="87" spans="1:10" s="3" customFormat="1" ht="336.75" customHeight="1">
      <c r="A87" s="263">
        <v>11</v>
      </c>
      <c r="B87" s="54" t="s">
        <v>97</v>
      </c>
      <c r="C87" s="396" t="s">
        <v>7</v>
      </c>
      <c r="D87" s="133"/>
      <c r="E87" s="21"/>
      <c r="F87" s="78"/>
      <c r="G87" s="36"/>
      <c r="H87" s="440" t="s">
        <v>155</v>
      </c>
      <c r="I87" s="337" t="s">
        <v>172</v>
      </c>
      <c r="J87" s="408" t="s">
        <v>68</v>
      </c>
    </row>
    <row r="88" spans="1:10" s="3" customFormat="1" ht="19.5" customHeight="1">
      <c r="A88" s="218"/>
      <c r="B88" s="29" t="s">
        <v>2</v>
      </c>
      <c r="C88" s="397"/>
      <c r="D88" s="28">
        <f>D89+D90+D91+D92</f>
        <v>306681.05</v>
      </c>
      <c r="E88" s="45">
        <f>E89+E90+E91+E92</f>
        <v>91763.84</v>
      </c>
      <c r="F88" s="28">
        <f>F89+F90+F91+F92</f>
        <v>91207.48</v>
      </c>
      <c r="G88" s="36">
        <f>F88/E88*100</f>
        <v>99.39370453546844</v>
      </c>
      <c r="H88" s="441"/>
      <c r="I88" s="359"/>
      <c r="J88" s="409"/>
    </row>
    <row r="89" spans="1:10" s="3" customFormat="1" ht="19.5" customHeight="1">
      <c r="A89" s="218"/>
      <c r="B89" s="11" t="s">
        <v>54</v>
      </c>
      <c r="C89" s="397"/>
      <c r="D89" s="49"/>
      <c r="E89" s="49"/>
      <c r="F89" s="9"/>
      <c r="G89" s="36"/>
      <c r="H89" s="441"/>
      <c r="I89" s="359"/>
      <c r="J89" s="409"/>
    </row>
    <row r="90" spans="1:10" s="3" customFormat="1" ht="19.5" customHeight="1">
      <c r="A90" s="218"/>
      <c r="B90" s="11" t="s">
        <v>55</v>
      </c>
      <c r="C90" s="397"/>
      <c r="D90" s="19"/>
      <c r="E90" s="19"/>
      <c r="F90" s="24"/>
      <c r="G90" s="36"/>
      <c r="H90" s="441"/>
      <c r="I90" s="359"/>
      <c r="J90" s="409"/>
    </row>
    <row r="91" spans="1:10" s="3" customFormat="1" ht="19.5" customHeight="1">
      <c r="A91" s="218"/>
      <c r="B91" s="11" t="s">
        <v>56</v>
      </c>
      <c r="C91" s="397"/>
      <c r="D91" s="46">
        <v>306681.05</v>
      </c>
      <c r="E91" s="44">
        <v>91763.84</v>
      </c>
      <c r="F91" s="41">
        <v>91207.48</v>
      </c>
      <c r="G91" s="36">
        <f>F91/E91*100</f>
        <v>99.39370453546844</v>
      </c>
      <c r="H91" s="441"/>
      <c r="I91" s="359"/>
      <c r="J91" s="409"/>
    </row>
    <row r="92" spans="1:10" s="3" customFormat="1" ht="19.5" customHeight="1">
      <c r="A92" s="261"/>
      <c r="B92" s="11" t="s">
        <v>57</v>
      </c>
      <c r="C92" s="398"/>
      <c r="D92" s="111"/>
      <c r="E92" s="70"/>
      <c r="F92" s="71"/>
      <c r="G92" s="71"/>
      <c r="H92" s="442"/>
      <c r="I92" s="367"/>
      <c r="J92" s="409"/>
    </row>
    <row r="93" spans="1:10" s="2" customFormat="1" ht="280.5" customHeight="1">
      <c r="A93" s="406">
        <v>12</v>
      </c>
      <c r="B93" s="54" t="s">
        <v>98</v>
      </c>
      <c r="C93" s="127" t="s">
        <v>99</v>
      </c>
      <c r="D93" s="413"/>
      <c r="E93" s="413"/>
      <c r="F93" s="413"/>
      <c r="G93" s="413"/>
      <c r="H93" s="410" t="s">
        <v>164</v>
      </c>
      <c r="I93" s="337" t="s">
        <v>139</v>
      </c>
      <c r="J93" s="404" t="s">
        <v>76</v>
      </c>
    </row>
    <row r="94" spans="1:10" s="2" customFormat="1" ht="23.25" customHeight="1">
      <c r="A94" s="406"/>
      <c r="B94" s="29" t="s">
        <v>2</v>
      </c>
      <c r="C94" s="130"/>
      <c r="D94" s="260">
        <f>D95+D96+D97+D98</f>
        <v>9617992.852</v>
      </c>
      <c r="E94" s="45">
        <f>E95+E96+E97+E98</f>
        <v>1875859.989</v>
      </c>
      <c r="F94" s="28">
        <f>F95+F96+F97+F98</f>
        <v>1818447.88</v>
      </c>
      <c r="G94" s="36">
        <f>F94/E94*100</f>
        <v>96.9394246192859</v>
      </c>
      <c r="H94" s="411"/>
      <c r="I94" s="359"/>
      <c r="J94" s="405"/>
    </row>
    <row r="95" spans="1:10" s="25" customFormat="1" ht="23.25" customHeight="1">
      <c r="A95" s="406"/>
      <c r="B95" s="11" t="s">
        <v>54</v>
      </c>
      <c r="C95" s="130"/>
      <c r="D95" s="131"/>
      <c r="E95" s="49"/>
      <c r="F95" s="9"/>
      <c r="G95" s="36"/>
      <c r="H95" s="411"/>
      <c r="I95" s="359"/>
      <c r="J95" s="405"/>
    </row>
    <row r="96" spans="1:10" s="25" customFormat="1" ht="23.25" customHeight="1">
      <c r="A96" s="406"/>
      <c r="B96" s="11" t="s">
        <v>55</v>
      </c>
      <c r="C96" s="130"/>
      <c r="D96" s="260">
        <v>5760071.679</v>
      </c>
      <c r="E96" s="49">
        <v>1151143.679</v>
      </c>
      <c r="F96" s="9">
        <v>1112403.46</v>
      </c>
      <c r="G96" s="36">
        <f>F96/E96*100</f>
        <v>96.63463217435606</v>
      </c>
      <c r="H96" s="411"/>
      <c r="I96" s="359"/>
      <c r="J96" s="405"/>
    </row>
    <row r="97" spans="1:10" s="25" customFormat="1" ht="23.25" customHeight="1">
      <c r="A97" s="406"/>
      <c r="B97" s="11" t="s">
        <v>56</v>
      </c>
      <c r="C97" s="130"/>
      <c r="D97" s="276">
        <v>3857921.173</v>
      </c>
      <c r="E97" s="44">
        <v>724716.31</v>
      </c>
      <c r="F97" s="41">
        <v>706044.42</v>
      </c>
      <c r="G97" s="36">
        <f>F97/E97*100</f>
        <v>97.42355874397252</v>
      </c>
      <c r="H97" s="411"/>
      <c r="I97" s="359"/>
      <c r="J97" s="405"/>
    </row>
    <row r="98" spans="1:10" s="25" customFormat="1" ht="23.25" customHeight="1">
      <c r="A98" s="407"/>
      <c r="B98" s="11" t="s">
        <v>57</v>
      </c>
      <c r="C98" s="130"/>
      <c r="D98" s="287"/>
      <c r="E98" s="70"/>
      <c r="F98" s="71"/>
      <c r="G98" s="71"/>
      <c r="H98" s="412"/>
      <c r="I98" s="367"/>
      <c r="J98" s="405"/>
    </row>
    <row r="99" spans="1:10" s="3" customFormat="1" ht="25.5" customHeight="1">
      <c r="A99" s="400"/>
      <c r="B99" s="230" t="s">
        <v>18</v>
      </c>
      <c r="C99" s="231"/>
      <c r="D99" s="232">
        <f>SUM(D100:D103)</f>
        <v>9939383.352</v>
      </c>
      <c r="E99" s="232">
        <f>SUM(E100:E103)</f>
        <v>1973119.029</v>
      </c>
      <c r="F99" s="232">
        <f>SUM(F100:F103)</f>
        <v>1915053.58</v>
      </c>
      <c r="G99" s="233">
        <f>F99/E99*100</f>
        <v>97.05717454717224</v>
      </c>
      <c r="H99" s="234"/>
      <c r="I99" s="235"/>
      <c r="J99" s="235"/>
    </row>
    <row r="100" spans="1:10" s="3" customFormat="1" ht="18.75" customHeight="1">
      <c r="A100" s="400"/>
      <c r="B100" s="11" t="s">
        <v>54</v>
      </c>
      <c r="C100" s="95"/>
      <c r="D100" s="142">
        <f aca="true" t="shared" si="4" ref="D100:F102">SUM(D83+D89+D95)</f>
        <v>0</v>
      </c>
      <c r="E100" s="142">
        <f t="shared" si="4"/>
        <v>0</v>
      </c>
      <c r="F100" s="142">
        <f t="shared" si="4"/>
        <v>0</v>
      </c>
      <c r="G100" s="112"/>
      <c r="H100" s="61"/>
      <c r="I100" s="59"/>
      <c r="J100" s="59"/>
    </row>
    <row r="101" spans="1:10" s="3" customFormat="1" ht="18.75" customHeight="1">
      <c r="A101" s="400"/>
      <c r="B101" s="11" t="s">
        <v>55</v>
      </c>
      <c r="C101" s="95"/>
      <c r="D101" s="52">
        <f t="shared" si="4"/>
        <v>5760071.679</v>
      </c>
      <c r="E101" s="52">
        <f t="shared" si="4"/>
        <v>1151143.679</v>
      </c>
      <c r="F101" s="52">
        <f t="shared" si="4"/>
        <v>1112403.46</v>
      </c>
      <c r="G101" s="144">
        <f>F101/E101*100</f>
        <v>96.63463217435606</v>
      </c>
      <c r="H101" s="61"/>
      <c r="I101" s="59"/>
      <c r="J101" s="59"/>
    </row>
    <row r="102" spans="1:10" s="3" customFormat="1" ht="18.75" customHeight="1">
      <c r="A102" s="400"/>
      <c r="B102" s="11" t="s">
        <v>56</v>
      </c>
      <c r="C102" s="95"/>
      <c r="D102" s="143">
        <f t="shared" si="4"/>
        <v>4179311.673</v>
      </c>
      <c r="E102" s="143">
        <f t="shared" si="4"/>
        <v>821975.3500000001</v>
      </c>
      <c r="F102" s="143">
        <f t="shared" si="4"/>
        <v>802650.12</v>
      </c>
      <c r="G102" s="144">
        <f>F102/E102*100</f>
        <v>97.64892827990522</v>
      </c>
      <c r="H102" s="61"/>
      <c r="I102" s="59"/>
      <c r="J102" s="59"/>
    </row>
    <row r="103" spans="1:10" s="3" customFormat="1" ht="18.75" customHeight="1">
      <c r="A103" s="400"/>
      <c r="B103" s="11" t="s">
        <v>57</v>
      </c>
      <c r="C103" s="236"/>
      <c r="D103" s="143">
        <f>SUM(D86+D92+D98)</f>
        <v>0</v>
      </c>
      <c r="E103" s="50">
        <f>E98</f>
        <v>0</v>
      </c>
      <c r="F103" s="50">
        <f>F98</f>
        <v>0</v>
      </c>
      <c r="G103" s="37"/>
      <c r="H103" s="160"/>
      <c r="I103" s="148"/>
      <c r="J103" s="148"/>
    </row>
    <row r="104" spans="1:10" ht="41.25" customHeight="1">
      <c r="A104" s="399" t="s">
        <v>32</v>
      </c>
      <c r="B104" s="399"/>
      <c r="C104" s="399"/>
      <c r="D104" s="399"/>
      <c r="E104" s="399"/>
      <c r="F104" s="399"/>
      <c r="G104" s="399"/>
      <c r="H104" s="399"/>
      <c r="I104" s="399"/>
      <c r="J104" s="399"/>
    </row>
    <row r="105" spans="1:10" s="25" customFormat="1" ht="183.75" customHeight="1">
      <c r="A105" s="34">
        <v>13</v>
      </c>
      <c r="B105" s="54" t="s">
        <v>100</v>
      </c>
      <c r="C105" s="126" t="s">
        <v>10</v>
      </c>
      <c r="D105" s="17"/>
      <c r="E105" s="16"/>
      <c r="F105" s="24"/>
      <c r="G105" s="63"/>
      <c r="H105" s="409" t="s">
        <v>162</v>
      </c>
      <c r="I105" s="364" t="s">
        <v>140</v>
      </c>
      <c r="J105" s="364" t="s">
        <v>86</v>
      </c>
    </row>
    <row r="106" spans="1:10" s="25" customFormat="1" ht="18.75" customHeight="1">
      <c r="A106" s="251"/>
      <c r="B106" s="29" t="s">
        <v>2</v>
      </c>
      <c r="C106" s="125"/>
      <c r="D106" s="15">
        <f>D107+D108+D109+D110</f>
        <v>352864.24</v>
      </c>
      <c r="E106" s="15">
        <f>E107+E108+E109+E110</f>
        <v>10426.24</v>
      </c>
      <c r="F106" s="15">
        <f>F107+F108+F109+F110</f>
        <v>5967.08</v>
      </c>
      <c r="G106" s="288">
        <f>F106/E106*100</f>
        <v>57.231370081640165</v>
      </c>
      <c r="H106" s="409"/>
      <c r="I106" s="365"/>
      <c r="J106" s="365"/>
    </row>
    <row r="107" spans="1:10" s="25" customFormat="1" ht="18.75" customHeight="1">
      <c r="A107" s="251"/>
      <c r="B107" s="11" t="s">
        <v>54</v>
      </c>
      <c r="C107" s="125"/>
      <c r="D107" s="48"/>
      <c r="E107" s="48"/>
      <c r="F107" s="288"/>
      <c r="G107" s="288"/>
      <c r="H107" s="409"/>
      <c r="I107" s="365"/>
      <c r="J107" s="365"/>
    </row>
    <row r="108" spans="1:10" s="25" customFormat="1" ht="18.75" customHeight="1">
      <c r="A108" s="251"/>
      <c r="B108" s="11" t="s">
        <v>55</v>
      </c>
      <c r="C108" s="125"/>
      <c r="D108" s="48">
        <v>211840</v>
      </c>
      <c r="E108" s="48"/>
      <c r="F108" s="288"/>
      <c r="G108" s="288"/>
      <c r="H108" s="409"/>
      <c r="I108" s="365"/>
      <c r="J108" s="365"/>
    </row>
    <row r="109" spans="1:10" s="25" customFormat="1" ht="18.75" customHeight="1">
      <c r="A109" s="251"/>
      <c r="B109" s="11" t="s">
        <v>56</v>
      </c>
      <c r="C109" s="125"/>
      <c r="D109" s="21">
        <v>141024.24</v>
      </c>
      <c r="E109" s="21">
        <v>10426.24</v>
      </c>
      <c r="F109" s="41">
        <v>5967.08</v>
      </c>
      <c r="G109" s="288">
        <f>F109/E109*100</f>
        <v>57.231370081640165</v>
      </c>
      <c r="H109" s="409"/>
      <c r="I109" s="365"/>
      <c r="J109" s="365"/>
    </row>
    <row r="110" spans="1:10" s="25" customFormat="1" ht="18.75" customHeight="1">
      <c r="A110" s="251"/>
      <c r="B110" s="11" t="s">
        <v>57</v>
      </c>
      <c r="C110" s="125"/>
      <c r="D110" s="48"/>
      <c r="E110" s="48"/>
      <c r="F110" s="288"/>
      <c r="G110" s="288"/>
      <c r="H110" s="409"/>
      <c r="I110" s="366"/>
      <c r="J110" s="366"/>
    </row>
    <row r="111" spans="1:10" s="25" customFormat="1" ht="172.5" customHeight="1">
      <c r="A111" s="34">
        <v>14</v>
      </c>
      <c r="B111" s="54" t="s">
        <v>101</v>
      </c>
      <c r="C111" s="126" t="s">
        <v>10</v>
      </c>
      <c r="D111" s="40"/>
      <c r="E111" s="40"/>
      <c r="F111" s="292"/>
      <c r="G111" s="289"/>
      <c r="H111" s="358" t="s">
        <v>161</v>
      </c>
      <c r="I111" s="368" t="s">
        <v>141</v>
      </c>
      <c r="J111" s="337" t="s">
        <v>133</v>
      </c>
    </row>
    <row r="112" spans="1:10" s="25" customFormat="1" ht="18.75" customHeight="1">
      <c r="A112" s="251"/>
      <c r="B112" s="29" t="s">
        <v>2</v>
      </c>
      <c r="C112" s="125"/>
      <c r="D112" s="15">
        <f>D113+D114+D115+D116</f>
        <v>1183945.89</v>
      </c>
      <c r="E112" s="15">
        <f>E113+E114+E115+E116</f>
        <v>433945.89</v>
      </c>
      <c r="F112" s="15">
        <f>F113+F114+F115+F116</f>
        <v>419647.33</v>
      </c>
      <c r="G112" s="288">
        <f>F112/E112*100</f>
        <v>96.70499010832894</v>
      </c>
      <c r="H112" s="359"/>
      <c r="I112" s="369"/>
      <c r="J112" s="338"/>
    </row>
    <row r="113" spans="1:10" s="25" customFormat="1" ht="18.75" customHeight="1">
      <c r="A113" s="251"/>
      <c r="B113" s="11" t="s">
        <v>54</v>
      </c>
      <c r="C113" s="125"/>
      <c r="D113" s="48"/>
      <c r="E113" s="48"/>
      <c r="F113" s="288"/>
      <c r="G113" s="288"/>
      <c r="H113" s="359"/>
      <c r="I113" s="369"/>
      <c r="J113" s="338"/>
    </row>
    <row r="114" spans="1:10" s="25" customFormat="1" ht="18.75" customHeight="1">
      <c r="A114" s="251"/>
      <c r="B114" s="11" t="s">
        <v>55</v>
      </c>
      <c r="C114" s="125"/>
      <c r="D114" s="48">
        <v>33946.44</v>
      </c>
      <c r="E114" s="48">
        <v>33946.44</v>
      </c>
      <c r="F114" s="288">
        <v>26201.57</v>
      </c>
      <c r="G114" s="288">
        <f>F114/E114*100</f>
        <v>77.18503030067365</v>
      </c>
      <c r="H114" s="359"/>
      <c r="I114" s="369"/>
      <c r="J114" s="338"/>
    </row>
    <row r="115" spans="1:10" s="25" customFormat="1" ht="18.75" customHeight="1">
      <c r="A115" s="251"/>
      <c r="B115" s="11" t="s">
        <v>56</v>
      </c>
      <c r="C115" s="125"/>
      <c r="D115" s="21">
        <v>1149999.45</v>
      </c>
      <c r="E115" s="21">
        <v>399999.45</v>
      </c>
      <c r="F115" s="41">
        <v>393445.76</v>
      </c>
      <c r="G115" s="288">
        <f>F115/E115*100</f>
        <v>98.36157524716597</v>
      </c>
      <c r="H115" s="359"/>
      <c r="I115" s="369"/>
      <c r="J115" s="338"/>
    </row>
    <row r="116" spans="1:10" s="25" customFormat="1" ht="18.75" customHeight="1">
      <c r="A116" s="251"/>
      <c r="B116" s="11" t="s">
        <v>57</v>
      </c>
      <c r="C116" s="125"/>
      <c r="D116" s="48"/>
      <c r="E116" s="48"/>
      <c r="F116" s="9"/>
      <c r="G116" s="90"/>
      <c r="H116" s="367"/>
      <c r="I116" s="370"/>
      <c r="J116" s="339"/>
    </row>
    <row r="117" spans="1:10" s="25" customFormat="1" ht="173.25" customHeight="1">
      <c r="A117" s="34">
        <v>15</v>
      </c>
      <c r="B117" s="54" t="s">
        <v>102</v>
      </c>
      <c r="C117" s="414" t="s">
        <v>10</v>
      </c>
      <c r="D117" s="17" t="s">
        <v>143</v>
      </c>
      <c r="E117" s="16"/>
      <c r="F117" s="24"/>
      <c r="G117" s="63"/>
      <c r="H117" s="358" t="s">
        <v>163</v>
      </c>
      <c r="I117" s="337" t="s">
        <v>142</v>
      </c>
      <c r="J117" s="368" t="s">
        <v>133</v>
      </c>
    </row>
    <row r="118" spans="1:10" s="25" customFormat="1" ht="18.75" customHeight="1">
      <c r="A118" s="251"/>
      <c r="B118" s="10" t="s">
        <v>2</v>
      </c>
      <c r="C118" s="390"/>
      <c r="D118" s="15">
        <f>D119+D120+D121+D122</f>
        <v>189256.38</v>
      </c>
      <c r="E118" s="15">
        <f>E119+E120+E121+E122</f>
        <v>14184.5</v>
      </c>
      <c r="F118" s="15">
        <f>F119+F120+F121+F122</f>
        <v>13727.07</v>
      </c>
      <c r="G118" s="288">
        <f>F118/E118*100</f>
        <v>96.77514188022137</v>
      </c>
      <c r="H118" s="359"/>
      <c r="I118" s="338"/>
      <c r="J118" s="369"/>
    </row>
    <row r="119" spans="1:10" s="25" customFormat="1" ht="18.75" customHeight="1">
      <c r="A119" s="251"/>
      <c r="B119" s="11" t="s">
        <v>54</v>
      </c>
      <c r="C119" s="390"/>
      <c r="D119" s="48"/>
      <c r="E119" s="290"/>
      <c r="F119" s="291"/>
      <c r="G119" s="288"/>
      <c r="H119" s="359"/>
      <c r="I119" s="338"/>
      <c r="J119" s="369"/>
    </row>
    <row r="120" spans="1:10" s="25" customFormat="1" ht="18.75" customHeight="1">
      <c r="A120" s="251"/>
      <c r="B120" s="11" t="s">
        <v>55</v>
      </c>
      <c r="C120" s="390"/>
      <c r="D120" s="290"/>
      <c r="E120" s="290"/>
      <c r="F120" s="291"/>
      <c r="G120" s="288"/>
      <c r="H120" s="359"/>
      <c r="I120" s="338"/>
      <c r="J120" s="369"/>
    </row>
    <row r="121" spans="1:10" s="25" customFormat="1" ht="18.75" customHeight="1">
      <c r="A121" s="251"/>
      <c r="B121" s="11" t="s">
        <v>56</v>
      </c>
      <c r="C121" s="390"/>
      <c r="D121" s="21">
        <v>189256.38</v>
      </c>
      <c r="E121" s="21">
        <v>14184.5</v>
      </c>
      <c r="F121" s="41">
        <v>13727.07</v>
      </c>
      <c r="G121" s="288">
        <f>F121/E121*100</f>
        <v>96.77514188022137</v>
      </c>
      <c r="H121" s="359"/>
      <c r="I121" s="338"/>
      <c r="J121" s="369"/>
    </row>
    <row r="122" spans="1:10" s="25" customFormat="1" ht="18.75" customHeight="1">
      <c r="A122" s="251"/>
      <c r="B122" s="11" t="s">
        <v>57</v>
      </c>
      <c r="C122" s="391"/>
      <c r="D122" s="48"/>
      <c r="E122" s="48"/>
      <c r="F122" s="288"/>
      <c r="G122" s="288"/>
      <c r="H122" s="367"/>
      <c r="I122" s="339"/>
      <c r="J122" s="370"/>
    </row>
    <row r="123" spans="1:10" s="4" customFormat="1" ht="210.75" customHeight="1">
      <c r="A123" s="401">
        <v>16</v>
      </c>
      <c r="B123" s="54" t="s">
        <v>50</v>
      </c>
      <c r="C123" s="414" t="s">
        <v>10</v>
      </c>
      <c r="D123" s="403"/>
      <c r="E123" s="403"/>
      <c r="F123" s="403"/>
      <c r="G123" s="403"/>
      <c r="H123" s="358" t="s">
        <v>173</v>
      </c>
      <c r="I123" s="364" t="s">
        <v>144</v>
      </c>
      <c r="J123" s="364" t="s">
        <v>145</v>
      </c>
    </row>
    <row r="124" spans="1:10" ht="18.75" customHeight="1">
      <c r="A124" s="401"/>
      <c r="B124" s="10" t="s">
        <v>2</v>
      </c>
      <c r="C124" s="390"/>
      <c r="D124" s="260">
        <f>D125+D126+D127+D128</f>
        <v>679679.352</v>
      </c>
      <c r="E124" s="260">
        <f>E125+E126+E127+E128</f>
        <v>80114.441</v>
      </c>
      <c r="F124" s="260">
        <f>F125+F126+F127+F128</f>
        <v>145748.1</v>
      </c>
      <c r="G124" s="288">
        <f>F124/E124*100</f>
        <v>181.92487918626307</v>
      </c>
      <c r="H124" s="359"/>
      <c r="I124" s="365"/>
      <c r="J124" s="365"/>
    </row>
    <row r="125" spans="1:10" s="3" customFormat="1" ht="18.75" customHeight="1">
      <c r="A125" s="401"/>
      <c r="B125" s="11" t="s">
        <v>54</v>
      </c>
      <c r="C125" s="390"/>
      <c r="D125" s="277">
        <v>108454.23</v>
      </c>
      <c r="E125" s="293"/>
      <c r="F125" s="294"/>
      <c r="G125" s="288"/>
      <c r="H125" s="359"/>
      <c r="I125" s="365"/>
      <c r="J125" s="365"/>
    </row>
    <row r="126" spans="1:10" s="3" customFormat="1" ht="18.75" customHeight="1">
      <c r="A126" s="401"/>
      <c r="B126" s="11" t="s">
        <v>55</v>
      </c>
      <c r="C126" s="390"/>
      <c r="D126" s="277">
        <v>174837.409</v>
      </c>
      <c r="E126" s="293"/>
      <c r="F126" s="294"/>
      <c r="G126" s="288"/>
      <c r="H126" s="359"/>
      <c r="I126" s="365"/>
      <c r="J126" s="365"/>
    </row>
    <row r="127" spans="1:10" s="3" customFormat="1" ht="18.75" customHeight="1">
      <c r="A127" s="401"/>
      <c r="B127" s="11" t="s">
        <v>56</v>
      </c>
      <c r="C127" s="390"/>
      <c r="D127" s="276">
        <v>65927.283</v>
      </c>
      <c r="E127" s="276">
        <v>7597.301</v>
      </c>
      <c r="F127" s="295">
        <v>3539.43</v>
      </c>
      <c r="G127" s="288">
        <f>F127/E127*100</f>
        <v>46.58799223566369</v>
      </c>
      <c r="H127" s="359"/>
      <c r="I127" s="365"/>
      <c r="J127" s="365"/>
    </row>
    <row r="128" spans="1:10" s="3" customFormat="1" ht="18.75" customHeight="1">
      <c r="A128" s="401"/>
      <c r="B128" s="11" t="s">
        <v>57</v>
      </c>
      <c r="C128" s="391"/>
      <c r="D128" s="277">
        <v>330460.43</v>
      </c>
      <c r="E128" s="277">
        <v>72517.14</v>
      </c>
      <c r="F128" s="296">
        <v>142208.67</v>
      </c>
      <c r="G128" s="288">
        <f>F128/E128*100</f>
        <v>196.10352807625895</v>
      </c>
      <c r="H128" s="367"/>
      <c r="I128" s="366"/>
      <c r="J128" s="366"/>
    </row>
    <row r="129" spans="1:10" ht="132" customHeight="1">
      <c r="A129" s="401">
        <v>17</v>
      </c>
      <c r="B129" s="54" t="s">
        <v>12</v>
      </c>
      <c r="C129" s="396" t="s">
        <v>10</v>
      </c>
      <c r="D129" s="403"/>
      <c r="E129" s="403"/>
      <c r="F129" s="403"/>
      <c r="G129" s="403"/>
      <c r="H129" s="409" t="s">
        <v>119</v>
      </c>
      <c r="I129" s="364" t="s">
        <v>146</v>
      </c>
      <c r="J129" s="364" t="s">
        <v>78</v>
      </c>
    </row>
    <row r="130" spans="1:10" ht="18.75" customHeight="1">
      <c r="A130" s="401"/>
      <c r="B130" s="10" t="s">
        <v>2</v>
      </c>
      <c r="C130" s="397"/>
      <c r="D130" s="74">
        <f>D131+D132+D133+D134</f>
        <v>679581.69</v>
      </c>
      <c r="E130" s="74">
        <f>E131+E132+E133+E134</f>
        <v>210876.69</v>
      </c>
      <c r="F130" s="74">
        <f>F131+F132+F133+F134</f>
        <v>181517.77000000002</v>
      </c>
      <c r="G130" s="76">
        <f>F130/E130*100</f>
        <v>86.07768359793585</v>
      </c>
      <c r="H130" s="409"/>
      <c r="I130" s="365"/>
      <c r="J130" s="365"/>
    </row>
    <row r="131" spans="1:10" s="27" customFormat="1" ht="18.75" customHeight="1">
      <c r="A131" s="401"/>
      <c r="B131" s="11" t="s">
        <v>54</v>
      </c>
      <c r="C131" s="397"/>
      <c r="D131" s="103">
        <v>0</v>
      </c>
      <c r="E131" s="103"/>
      <c r="F131" s="114"/>
      <c r="G131" s="76"/>
      <c r="H131" s="409"/>
      <c r="I131" s="365"/>
      <c r="J131" s="365"/>
    </row>
    <row r="132" spans="1:10" s="27" customFormat="1" ht="18.75" customHeight="1">
      <c r="A132" s="401"/>
      <c r="B132" s="11" t="s">
        <v>55</v>
      </c>
      <c r="C132" s="397"/>
      <c r="D132" s="105">
        <v>454710</v>
      </c>
      <c r="E132" s="105">
        <v>150865</v>
      </c>
      <c r="F132" s="107">
        <v>141235.63</v>
      </c>
      <c r="G132" s="76">
        <f>F132/E132*100</f>
        <v>93.6172273224406</v>
      </c>
      <c r="H132" s="409"/>
      <c r="I132" s="365"/>
      <c r="J132" s="365"/>
    </row>
    <row r="133" spans="1:10" s="27" customFormat="1" ht="18.75" customHeight="1">
      <c r="A133" s="401"/>
      <c r="B133" s="11" t="s">
        <v>56</v>
      </c>
      <c r="C133" s="397"/>
      <c r="D133" s="106">
        <v>221871.69</v>
      </c>
      <c r="E133" s="106">
        <v>60011.69</v>
      </c>
      <c r="F133" s="105">
        <v>40282.14</v>
      </c>
      <c r="G133" s="76">
        <f>F133/E133*100</f>
        <v>67.12382204200547</v>
      </c>
      <c r="H133" s="409"/>
      <c r="I133" s="365"/>
      <c r="J133" s="365"/>
    </row>
    <row r="134" spans="1:10" s="27" customFormat="1" ht="18.75" customHeight="1">
      <c r="A134" s="401"/>
      <c r="B134" s="11" t="s">
        <v>57</v>
      </c>
      <c r="C134" s="398"/>
      <c r="D134" s="105">
        <v>3000</v>
      </c>
      <c r="E134" s="106"/>
      <c r="F134" s="107"/>
      <c r="G134" s="76"/>
      <c r="H134" s="409"/>
      <c r="I134" s="366"/>
      <c r="J134" s="366"/>
    </row>
    <row r="135" spans="1:10" ht="103.5" customHeight="1">
      <c r="A135" s="401">
        <v>18</v>
      </c>
      <c r="B135" s="54" t="s">
        <v>13</v>
      </c>
      <c r="C135" s="94" t="s">
        <v>24</v>
      </c>
      <c r="D135" s="403"/>
      <c r="E135" s="403"/>
      <c r="F135" s="403"/>
      <c r="G135" s="403"/>
      <c r="H135" s="358" t="s">
        <v>157</v>
      </c>
      <c r="I135" s="346" t="s">
        <v>78</v>
      </c>
      <c r="J135" s="347"/>
    </row>
    <row r="136" spans="1:10" s="6" customFormat="1" ht="24.75" customHeight="1">
      <c r="A136" s="401"/>
      <c r="B136" s="10" t="s">
        <v>37</v>
      </c>
      <c r="C136" s="95"/>
      <c r="D136" s="74">
        <f>D137+D138+D139+D140</f>
        <v>9205</v>
      </c>
      <c r="E136" s="74">
        <f>E137+E138+E139+E140</f>
        <v>1225</v>
      </c>
      <c r="F136" s="74">
        <f>F137+F138+F139+F140</f>
        <v>1031.04</v>
      </c>
      <c r="G136" s="76">
        <f aca="true" t="shared" si="5" ref="G136:G141">F136/E136*100</f>
        <v>84.1665306122449</v>
      </c>
      <c r="H136" s="359"/>
      <c r="I136" s="348"/>
      <c r="J136" s="349"/>
    </row>
    <row r="137" spans="1:10" s="27" customFormat="1" ht="24.75" customHeight="1">
      <c r="A137" s="401"/>
      <c r="B137" s="11" t="s">
        <v>54</v>
      </c>
      <c r="C137" s="95"/>
      <c r="D137" s="115"/>
      <c r="E137" s="115"/>
      <c r="F137" s="110"/>
      <c r="G137" s="76"/>
      <c r="H137" s="359"/>
      <c r="I137" s="348"/>
      <c r="J137" s="349"/>
    </row>
    <row r="138" spans="1:10" s="27" customFormat="1" ht="24.75" customHeight="1">
      <c r="A138" s="401"/>
      <c r="B138" s="11" t="s">
        <v>55</v>
      </c>
      <c r="C138" s="95"/>
      <c r="D138" s="116"/>
      <c r="E138" s="115"/>
      <c r="F138" s="110"/>
      <c r="G138" s="76"/>
      <c r="H138" s="359"/>
      <c r="I138" s="348"/>
      <c r="J138" s="349"/>
    </row>
    <row r="139" spans="1:10" s="27" customFormat="1" ht="24.75" customHeight="1">
      <c r="A139" s="401"/>
      <c r="B139" s="11" t="s">
        <v>56</v>
      </c>
      <c r="C139" s="95"/>
      <c r="D139" s="98">
        <v>9205</v>
      </c>
      <c r="E139" s="75">
        <v>1225</v>
      </c>
      <c r="F139" s="99">
        <v>1031.04</v>
      </c>
      <c r="G139" s="76">
        <f t="shared" si="5"/>
        <v>84.1665306122449</v>
      </c>
      <c r="H139" s="359"/>
      <c r="I139" s="348"/>
      <c r="J139" s="349"/>
    </row>
    <row r="140" spans="1:10" s="27" customFormat="1" ht="24.75" customHeight="1">
      <c r="A140" s="402"/>
      <c r="B140" s="69" t="s">
        <v>57</v>
      </c>
      <c r="C140" s="95"/>
      <c r="D140" s="237"/>
      <c r="E140" s="216"/>
      <c r="F140" s="217"/>
      <c r="G140" s="238"/>
      <c r="H140" s="359"/>
      <c r="I140" s="350"/>
      <c r="J140" s="351"/>
    </row>
    <row r="141" spans="1:10" s="27" customFormat="1" ht="21" customHeight="1">
      <c r="A141" s="400"/>
      <c r="B141" s="230" t="s">
        <v>35</v>
      </c>
      <c r="C141" s="231"/>
      <c r="D141" s="242">
        <f>D142+D143+D144+D145</f>
        <v>3094532.552</v>
      </c>
      <c r="E141" s="242">
        <f>E142+E143+E144+E145</f>
        <v>750772.761</v>
      </c>
      <c r="F141" s="242">
        <f>F142+F143+F144+F145</f>
        <v>767638.39</v>
      </c>
      <c r="G141" s="242">
        <f t="shared" si="5"/>
        <v>102.24643592257338</v>
      </c>
      <c r="H141" s="234"/>
      <c r="I141" s="240"/>
      <c r="J141" s="240"/>
    </row>
    <row r="142" spans="1:10" s="27" customFormat="1" ht="18.75" customHeight="1">
      <c r="A142" s="400"/>
      <c r="B142" s="11" t="s">
        <v>54</v>
      </c>
      <c r="C142" s="95"/>
      <c r="D142" s="42">
        <f aca="true" t="shared" si="6" ref="D142:F145">SUM(D107+D113+D119+D125+D131+D137)</f>
        <v>108454.23</v>
      </c>
      <c r="E142" s="42">
        <f t="shared" si="6"/>
        <v>0</v>
      </c>
      <c r="F142" s="42">
        <f t="shared" si="6"/>
        <v>0</v>
      </c>
      <c r="G142" s="48"/>
      <c r="H142" s="61"/>
      <c r="I142" s="67"/>
      <c r="J142" s="67"/>
    </row>
    <row r="143" spans="1:10" s="27" customFormat="1" ht="19.5" customHeight="1">
      <c r="A143" s="400"/>
      <c r="B143" s="11" t="s">
        <v>55</v>
      </c>
      <c r="C143" s="95"/>
      <c r="D143" s="42">
        <f t="shared" si="6"/>
        <v>875333.849</v>
      </c>
      <c r="E143" s="42">
        <f t="shared" si="6"/>
        <v>184811.44</v>
      </c>
      <c r="F143" s="42">
        <f t="shared" si="6"/>
        <v>167437.2</v>
      </c>
      <c r="G143" s="48">
        <f>F143/E143*100</f>
        <v>90.59893694892482</v>
      </c>
      <c r="H143" s="61"/>
      <c r="I143" s="67"/>
      <c r="J143" s="67"/>
    </row>
    <row r="144" spans="1:10" s="27" customFormat="1" ht="22.5" customHeight="1">
      <c r="A144" s="400"/>
      <c r="B144" s="11" t="s">
        <v>56</v>
      </c>
      <c r="C144" s="95"/>
      <c r="D144" s="42">
        <f t="shared" si="6"/>
        <v>1777284.0429999998</v>
      </c>
      <c r="E144" s="42">
        <f t="shared" si="6"/>
        <v>493444.181</v>
      </c>
      <c r="F144" s="42">
        <f t="shared" si="6"/>
        <v>457992.52</v>
      </c>
      <c r="G144" s="48">
        <f>F144/E144*100</f>
        <v>92.81546680150232</v>
      </c>
      <c r="H144" s="61"/>
      <c r="I144" s="67"/>
      <c r="J144" s="67"/>
    </row>
    <row r="145" spans="1:10" s="27" customFormat="1" ht="19.5" customHeight="1">
      <c r="A145" s="400"/>
      <c r="B145" s="69" t="s">
        <v>57</v>
      </c>
      <c r="C145" s="95"/>
      <c r="D145" s="297">
        <f t="shared" si="6"/>
        <v>333460.43</v>
      </c>
      <c r="E145" s="297">
        <f t="shared" si="6"/>
        <v>72517.14</v>
      </c>
      <c r="F145" s="297">
        <f t="shared" si="6"/>
        <v>142208.67</v>
      </c>
      <c r="G145" s="298">
        <f>F145/E145*100</f>
        <v>196.10352807625895</v>
      </c>
      <c r="H145" s="61"/>
      <c r="I145" s="67"/>
      <c r="J145" s="67"/>
    </row>
    <row r="146" spans="1:10" s="2" customFormat="1" ht="38.25" customHeight="1">
      <c r="A146" s="360" t="s">
        <v>178</v>
      </c>
      <c r="B146" s="360"/>
      <c r="C146" s="360"/>
      <c r="D146" s="360"/>
      <c r="E146" s="360"/>
      <c r="F146" s="360"/>
      <c r="G146" s="360"/>
      <c r="H146" s="360"/>
      <c r="I146" s="360"/>
      <c r="J146" s="360"/>
    </row>
    <row r="147" spans="1:10" s="2" customFormat="1" ht="100.5" customHeight="1">
      <c r="A147" s="262">
        <v>19</v>
      </c>
      <c r="B147" s="54" t="s">
        <v>104</v>
      </c>
      <c r="C147" s="427" t="s">
        <v>53</v>
      </c>
      <c r="D147" s="413"/>
      <c r="E147" s="413"/>
      <c r="F147" s="413"/>
      <c r="G147" s="413"/>
      <c r="H147" s="358" t="s">
        <v>60</v>
      </c>
      <c r="I147" s="337" t="s">
        <v>62</v>
      </c>
      <c r="J147" s="337" t="s">
        <v>73</v>
      </c>
    </row>
    <row r="148" spans="1:10" s="2" customFormat="1" ht="18" customHeight="1">
      <c r="A148" s="218"/>
      <c r="B148" s="10" t="s">
        <v>37</v>
      </c>
      <c r="C148" s="428"/>
      <c r="D148" s="74">
        <f>D149+D150+D151+D152</f>
        <v>891.15</v>
      </c>
      <c r="E148" s="74">
        <f>E149+E150+E151+E152</f>
        <v>277.8</v>
      </c>
      <c r="F148" s="74">
        <f>F149+F150+F151+F152</f>
        <v>277.8</v>
      </c>
      <c r="G148" s="76">
        <f>F148/E148*100</f>
        <v>100</v>
      </c>
      <c r="H148" s="359"/>
      <c r="I148" s="338"/>
      <c r="J148" s="338"/>
    </row>
    <row r="149" spans="1:10" s="2" customFormat="1" ht="19.5" customHeight="1">
      <c r="A149" s="218"/>
      <c r="B149" s="11" t="s">
        <v>54</v>
      </c>
      <c r="C149" s="428"/>
      <c r="D149" s="103">
        <v>0</v>
      </c>
      <c r="E149" s="103"/>
      <c r="F149" s="114"/>
      <c r="G149" s="76"/>
      <c r="H149" s="359"/>
      <c r="I149" s="338"/>
      <c r="J149" s="338"/>
    </row>
    <row r="150" spans="1:10" s="2" customFormat="1" ht="15" customHeight="1">
      <c r="A150" s="218"/>
      <c r="B150" s="11" t="s">
        <v>55</v>
      </c>
      <c r="C150" s="428"/>
      <c r="D150" s="105"/>
      <c r="E150" s="105"/>
      <c r="F150" s="107">
        <v>0</v>
      </c>
      <c r="G150" s="76"/>
      <c r="H150" s="359"/>
      <c r="I150" s="338"/>
      <c r="J150" s="338"/>
    </row>
    <row r="151" spans="1:10" s="2" customFormat="1" ht="18.75" customHeight="1">
      <c r="A151" s="218"/>
      <c r="B151" s="11" t="s">
        <v>56</v>
      </c>
      <c r="C151" s="428"/>
      <c r="D151" s="106">
        <v>891.15</v>
      </c>
      <c r="E151" s="106">
        <v>277.8</v>
      </c>
      <c r="F151" s="105">
        <v>277.8</v>
      </c>
      <c r="G151" s="76">
        <f>F151/E151*100</f>
        <v>100</v>
      </c>
      <c r="H151" s="359"/>
      <c r="I151" s="338"/>
      <c r="J151" s="338"/>
    </row>
    <row r="152" spans="1:10" s="2" customFormat="1" ht="20.25" customHeight="1">
      <c r="A152" s="218"/>
      <c r="B152" s="11" t="s">
        <v>57</v>
      </c>
      <c r="C152" s="429"/>
      <c r="D152" s="105"/>
      <c r="E152" s="106">
        <v>0</v>
      </c>
      <c r="F152" s="107">
        <v>0</v>
      </c>
      <c r="G152" s="76"/>
      <c r="H152" s="359"/>
      <c r="I152" s="338"/>
      <c r="J152" s="338"/>
    </row>
    <row r="153" spans="1:10" s="4" customFormat="1" ht="109.5" customHeight="1">
      <c r="A153" s="332">
        <v>20</v>
      </c>
      <c r="B153" s="333" t="s">
        <v>103</v>
      </c>
      <c r="C153" s="430" t="s">
        <v>87</v>
      </c>
      <c r="D153" s="419"/>
      <c r="E153" s="419"/>
      <c r="F153" s="419"/>
      <c r="G153" s="419"/>
      <c r="H153" s="358" t="s">
        <v>88</v>
      </c>
      <c r="I153" s="337" t="s">
        <v>89</v>
      </c>
      <c r="J153" s="337" t="s">
        <v>90</v>
      </c>
    </row>
    <row r="154" spans="1:10" s="4" customFormat="1" ht="22.5" customHeight="1">
      <c r="A154" s="218"/>
      <c r="B154" s="10" t="s">
        <v>37</v>
      </c>
      <c r="C154" s="431"/>
      <c r="D154" s="97">
        <f>D155+D156+D157+D158</f>
        <v>6185.53</v>
      </c>
      <c r="E154" s="74">
        <f>E155+E156+E157+E158</f>
        <v>1498.03</v>
      </c>
      <c r="F154" s="74">
        <f>F155+F156+F157+F158</f>
        <v>1498.03</v>
      </c>
      <c r="G154" s="76">
        <f>F154/E154*100</f>
        <v>100</v>
      </c>
      <c r="H154" s="359"/>
      <c r="I154" s="338"/>
      <c r="J154" s="338"/>
    </row>
    <row r="155" spans="1:10" ht="23.25" customHeight="1">
      <c r="A155" s="218"/>
      <c r="B155" s="11" t="s">
        <v>54</v>
      </c>
      <c r="C155" s="431"/>
      <c r="D155" s="258">
        <v>0</v>
      </c>
      <c r="E155" s="103"/>
      <c r="F155" s="114"/>
      <c r="G155" s="76"/>
      <c r="H155" s="359"/>
      <c r="I155" s="338"/>
      <c r="J155" s="338"/>
    </row>
    <row r="156" spans="1:10" s="3" customFormat="1" ht="23.25" customHeight="1">
      <c r="A156" s="218"/>
      <c r="B156" s="11" t="s">
        <v>55</v>
      </c>
      <c r="C156" s="431"/>
      <c r="D156" s="106"/>
      <c r="E156" s="105"/>
      <c r="F156" s="107">
        <v>0</v>
      </c>
      <c r="G156" s="76"/>
      <c r="H156" s="359"/>
      <c r="I156" s="338"/>
      <c r="J156" s="338"/>
    </row>
    <row r="157" spans="1:10" s="3" customFormat="1" ht="23.25" customHeight="1">
      <c r="A157" s="218"/>
      <c r="B157" s="11" t="s">
        <v>56</v>
      </c>
      <c r="C157" s="431"/>
      <c r="D157" s="106">
        <v>6185.53</v>
      </c>
      <c r="E157" s="106">
        <v>1498.03</v>
      </c>
      <c r="F157" s="105">
        <v>1498.03</v>
      </c>
      <c r="G157" s="76">
        <f>F157/E157*100</f>
        <v>100</v>
      </c>
      <c r="H157" s="359"/>
      <c r="I157" s="338"/>
      <c r="J157" s="338"/>
    </row>
    <row r="158" spans="1:10" s="3" customFormat="1" ht="23.25" customHeight="1">
      <c r="A158" s="218"/>
      <c r="B158" s="11" t="s">
        <v>57</v>
      </c>
      <c r="C158" s="431"/>
      <c r="D158" s="256"/>
      <c r="E158" s="106">
        <v>0</v>
      </c>
      <c r="F158" s="107">
        <v>0</v>
      </c>
      <c r="G158" s="76"/>
      <c r="H158" s="359"/>
      <c r="I158" s="338"/>
      <c r="J158" s="338"/>
    </row>
    <row r="159" spans="1:10" s="3" customFormat="1" ht="23.25" customHeight="1" thickBot="1">
      <c r="A159" s="218"/>
      <c r="B159" s="69"/>
      <c r="C159" s="432"/>
      <c r="D159" s="257"/>
      <c r="E159" s="70"/>
      <c r="F159" s="96"/>
      <c r="G159" s="72"/>
      <c r="H159" s="359"/>
      <c r="I159" s="338"/>
      <c r="J159" s="338"/>
    </row>
    <row r="160" spans="1:10" s="3" customFormat="1" ht="21.75" customHeight="1">
      <c r="A160" s="395"/>
      <c r="B160" s="230" t="s">
        <v>41</v>
      </c>
      <c r="C160" s="241"/>
      <c r="D160" s="242">
        <f>D161+D162+D163+D164</f>
        <v>7076.679999999999</v>
      </c>
      <c r="E160" s="242">
        <f>E161+E162+E163+E164</f>
        <v>1775.83</v>
      </c>
      <c r="F160" s="242">
        <f>F161+F162+F163+F164</f>
        <v>1775.83</v>
      </c>
      <c r="G160" s="239">
        <f>F160/E160*100</f>
        <v>100</v>
      </c>
      <c r="H160" s="234"/>
      <c r="I160" s="235"/>
      <c r="J160" s="235"/>
    </row>
    <row r="161" spans="1:10" s="3" customFormat="1" ht="21.75" customHeight="1">
      <c r="A161" s="388"/>
      <c r="B161" s="11" t="s">
        <v>54</v>
      </c>
      <c r="C161" s="88"/>
      <c r="D161" s="117">
        <f aca="true" t="shared" si="7" ref="D161:F164">SUM(D149+D155)</f>
        <v>0</v>
      </c>
      <c r="E161" s="117">
        <f t="shared" si="7"/>
        <v>0</v>
      </c>
      <c r="F161" s="117">
        <f t="shared" si="7"/>
        <v>0</v>
      </c>
      <c r="G161" s="51"/>
      <c r="H161" s="61"/>
      <c r="I161" s="59"/>
      <c r="J161" s="59"/>
    </row>
    <row r="162" spans="1:10" s="3" customFormat="1" ht="21.75" customHeight="1">
      <c r="A162" s="388"/>
      <c r="B162" s="11" t="s">
        <v>55</v>
      </c>
      <c r="C162" s="88"/>
      <c r="D162" s="48">
        <f t="shared" si="7"/>
        <v>0</v>
      </c>
      <c r="E162" s="48">
        <f t="shared" si="7"/>
        <v>0</v>
      </c>
      <c r="F162" s="48">
        <f t="shared" si="7"/>
        <v>0</v>
      </c>
      <c r="G162" s="51"/>
      <c r="H162" s="61"/>
      <c r="I162" s="59"/>
      <c r="J162" s="59"/>
    </row>
    <row r="163" spans="1:10" s="3" customFormat="1" ht="21.75" customHeight="1">
      <c r="A163" s="388"/>
      <c r="B163" s="11" t="s">
        <v>56</v>
      </c>
      <c r="C163" s="88"/>
      <c r="D163" s="48">
        <f t="shared" si="7"/>
        <v>7076.679999999999</v>
      </c>
      <c r="E163" s="48">
        <f t="shared" si="7"/>
        <v>1775.83</v>
      </c>
      <c r="F163" s="48">
        <f t="shared" si="7"/>
        <v>1775.83</v>
      </c>
      <c r="G163" s="51">
        <f>F163/E163*100</f>
        <v>100</v>
      </c>
      <c r="H163" s="61"/>
      <c r="I163" s="59"/>
      <c r="J163" s="59"/>
    </row>
    <row r="164" spans="1:10" s="3" customFormat="1" ht="21.75" customHeight="1">
      <c r="A164" s="388"/>
      <c r="B164" s="69" t="s">
        <v>57</v>
      </c>
      <c r="C164" s="88"/>
      <c r="D164" s="70">
        <f t="shared" si="7"/>
        <v>0</v>
      </c>
      <c r="E164" s="70">
        <f t="shared" si="7"/>
        <v>0</v>
      </c>
      <c r="F164" s="70">
        <f t="shared" si="7"/>
        <v>0</v>
      </c>
      <c r="G164" s="51"/>
      <c r="H164" s="61"/>
      <c r="I164" s="59"/>
      <c r="J164" s="59"/>
    </row>
    <row r="165" spans="1:10" s="2" customFormat="1" ht="34.5" customHeight="1">
      <c r="A165" s="360" t="s">
        <v>75</v>
      </c>
      <c r="B165" s="360"/>
      <c r="C165" s="360"/>
      <c r="D165" s="360"/>
      <c r="E165" s="360"/>
      <c r="F165" s="360"/>
      <c r="G165" s="360"/>
      <c r="H165" s="360"/>
      <c r="I165" s="360"/>
      <c r="J165" s="360"/>
    </row>
    <row r="166" spans="1:10" s="2" customFormat="1" ht="249.75" customHeight="1">
      <c r="A166" s="193">
        <v>21</v>
      </c>
      <c r="B166" s="54" t="s">
        <v>105</v>
      </c>
      <c r="C166" s="414" t="s">
        <v>4</v>
      </c>
      <c r="D166" s="255"/>
      <c r="E166" s="255"/>
      <c r="F166" s="255"/>
      <c r="G166" s="255"/>
      <c r="H166" s="361" t="s">
        <v>175</v>
      </c>
      <c r="I166" s="352" t="s">
        <v>147</v>
      </c>
      <c r="J166" s="355" t="s">
        <v>133</v>
      </c>
    </row>
    <row r="167" spans="1:10" s="2" customFormat="1" ht="30" customHeight="1">
      <c r="A167" s="255"/>
      <c r="B167" s="10" t="s">
        <v>2</v>
      </c>
      <c r="C167" s="390"/>
      <c r="D167" s="255">
        <f>SUM(D168+D169+D170+D171)</f>
        <v>141775.39</v>
      </c>
      <c r="E167" s="255">
        <f>SUM(E168+E169+E170+E171)</f>
        <v>26074.85</v>
      </c>
      <c r="F167" s="255">
        <f>SUM(F168+F169+F170+F171)</f>
        <v>21047.43</v>
      </c>
      <c r="G167" s="51">
        <f>F167/E167*100</f>
        <v>80.71927547042456</v>
      </c>
      <c r="H167" s="362"/>
      <c r="I167" s="353"/>
      <c r="J167" s="356"/>
    </row>
    <row r="168" spans="1:10" s="2" customFormat="1" ht="19.5" customHeight="1">
      <c r="A168" s="255"/>
      <c r="B168" s="11" t="s">
        <v>54</v>
      </c>
      <c r="C168" s="390"/>
      <c r="D168" s="255"/>
      <c r="E168" s="255"/>
      <c r="F168" s="255"/>
      <c r="G168" s="51"/>
      <c r="H168" s="362"/>
      <c r="I168" s="353"/>
      <c r="J168" s="356"/>
    </row>
    <row r="169" spans="1:10" s="2" customFormat="1" ht="28.5" customHeight="1">
      <c r="A169" s="255"/>
      <c r="B169" s="11" t="s">
        <v>55</v>
      </c>
      <c r="C169" s="390"/>
      <c r="D169" s="255"/>
      <c r="E169" s="255"/>
      <c r="F169" s="255"/>
      <c r="G169" s="51"/>
      <c r="H169" s="362"/>
      <c r="I169" s="353"/>
      <c r="J169" s="356"/>
    </row>
    <row r="170" spans="1:10" s="2" customFormat="1" ht="20.25" customHeight="1">
      <c r="A170" s="255"/>
      <c r="B170" s="11" t="s">
        <v>56</v>
      </c>
      <c r="C170" s="390"/>
      <c r="D170" s="255">
        <v>141775.39</v>
      </c>
      <c r="E170" s="255">
        <v>26074.85</v>
      </c>
      <c r="F170" s="255">
        <v>21047.43</v>
      </c>
      <c r="G170" s="51">
        <f>F170/E170*100</f>
        <v>80.71927547042456</v>
      </c>
      <c r="H170" s="362"/>
      <c r="I170" s="353"/>
      <c r="J170" s="356"/>
    </row>
    <row r="171" spans="1:10" s="2" customFormat="1" ht="24" customHeight="1">
      <c r="A171" s="255"/>
      <c r="B171" s="11" t="s">
        <v>57</v>
      </c>
      <c r="C171" s="391"/>
      <c r="D171" s="255"/>
      <c r="E171" s="255"/>
      <c r="F171" s="255"/>
      <c r="G171" s="255"/>
      <c r="H171" s="363"/>
      <c r="I171" s="354"/>
      <c r="J171" s="357"/>
    </row>
    <row r="172" spans="1:10" s="2" customFormat="1" ht="208.5" customHeight="1">
      <c r="A172" s="193">
        <v>22</v>
      </c>
      <c r="B172" s="54" t="s">
        <v>106</v>
      </c>
      <c r="C172" s="443" t="s">
        <v>34</v>
      </c>
      <c r="D172" s="255"/>
      <c r="E172" s="255"/>
      <c r="F172" s="255"/>
      <c r="G172" s="51"/>
      <c r="H172" s="361" t="s">
        <v>120</v>
      </c>
      <c r="I172" s="352" t="s">
        <v>156</v>
      </c>
      <c r="J172" s="352" t="s">
        <v>68</v>
      </c>
    </row>
    <row r="173" spans="1:10" s="2" customFormat="1" ht="27.75" customHeight="1">
      <c r="A173" s="255"/>
      <c r="B173" s="10" t="s">
        <v>2</v>
      </c>
      <c r="C173" s="444"/>
      <c r="D173" s="255">
        <f>SUM(D174+D175+D176+D177)</f>
        <v>270673.877</v>
      </c>
      <c r="E173" s="255">
        <f>SUM(E174+E175+E176+E177)</f>
        <v>66644.82699999999</v>
      </c>
      <c r="F173" s="255">
        <f>SUM(F174+F175+F176+F177)</f>
        <v>66202.06</v>
      </c>
      <c r="G173" s="51">
        <f>F173/E173*100</f>
        <v>99.33563185631799</v>
      </c>
      <c r="H173" s="362"/>
      <c r="I173" s="353"/>
      <c r="J173" s="353"/>
    </row>
    <row r="174" spans="1:10" s="2" customFormat="1" ht="27.75" customHeight="1">
      <c r="A174" s="255"/>
      <c r="B174" s="11" t="s">
        <v>54</v>
      </c>
      <c r="C174" s="444"/>
      <c r="D174" s="255"/>
      <c r="E174" s="255"/>
      <c r="F174" s="255"/>
      <c r="G174" s="255"/>
      <c r="H174" s="362"/>
      <c r="I174" s="353"/>
      <c r="J174" s="353"/>
    </row>
    <row r="175" spans="1:10" s="2" customFormat="1" ht="27.75" customHeight="1">
      <c r="A175" s="255"/>
      <c r="B175" s="11" t="s">
        <v>55</v>
      </c>
      <c r="C175" s="444"/>
      <c r="D175" s="255">
        <v>135543.785</v>
      </c>
      <c r="E175" s="255">
        <v>34135.825</v>
      </c>
      <c r="F175" s="255">
        <v>34039.46</v>
      </c>
      <c r="G175" s="51">
        <f>F175/E175*100</f>
        <v>99.71770127131833</v>
      </c>
      <c r="H175" s="362"/>
      <c r="I175" s="353"/>
      <c r="J175" s="353"/>
    </row>
    <row r="176" spans="1:10" s="2" customFormat="1" ht="27.75" customHeight="1">
      <c r="A176" s="255"/>
      <c r="B176" s="11" t="s">
        <v>56</v>
      </c>
      <c r="C176" s="444"/>
      <c r="D176" s="255">
        <v>135130.092</v>
      </c>
      <c r="E176" s="255">
        <v>32509.002</v>
      </c>
      <c r="F176" s="255">
        <v>32162.6</v>
      </c>
      <c r="G176" s="51">
        <f>F176/E176*100</f>
        <v>98.93444283524914</v>
      </c>
      <c r="H176" s="362"/>
      <c r="I176" s="353"/>
      <c r="J176" s="353"/>
    </row>
    <row r="177" spans="1:10" s="2" customFormat="1" ht="27.75" customHeight="1">
      <c r="A177" s="255"/>
      <c r="B177" s="69" t="s">
        <v>57</v>
      </c>
      <c r="C177" s="444"/>
      <c r="D177" s="255"/>
      <c r="E177" s="255"/>
      <c r="F177" s="255"/>
      <c r="G177" s="255"/>
      <c r="H177" s="363"/>
      <c r="I177" s="354"/>
      <c r="J177" s="354"/>
    </row>
    <row r="178" spans="1:10" s="2" customFormat="1" ht="165.75" customHeight="1">
      <c r="A178" s="401">
        <v>23</v>
      </c>
      <c r="B178" s="54" t="s">
        <v>20</v>
      </c>
      <c r="C178" s="414" t="s">
        <v>8</v>
      </c>
      <c r="D178" s="413"/>
      <c r="E178" s="413"/>
      <c r="F178" s="413"/>
      <c r="G178" s="413"/>
      <c r="H178" s="358" t="s">
        <v>160</v>
      </c>
      <c r="I178" s="374" t="s">
        <v>148</v>
      </c>
      <c r="J178" s="364" t="s">
        <v>68</v>
      </c>
    </row>
    <row r="179" spans="1:10" s="2" customFormat="1" ht="24" customHeight="1">
      <c r="A179" s="401"/>
      <c r="B179" s="10" t="s">
        <v>2</v>
      </c>
      <c r="C179" s="390"/>
      <c r="D179" s="89">
        <f>D180+D181+D182+D183</f>
        <v>22827.69</v>
      </c>
      <c r="E179" s="89">
        <f>E180+E181+E182+E183</f>
        <v>6720.7</v>
      </c>
      <c r="F179" s="89">
        <f>F180+F181+F182+F183</f>
        <v>6617.14</v>
      </c>
      <c r="G179" s="90">
        <f>F179/E179*100</f>
        <v>98.45908908298243</v>
      </c>
      <c r="H179" s="359"/>
      <c r="I179" s="422"/>
      <c r="J179" s="385"/>
    </row>
    <row r="180" spans="1:10" s="25" customFormat="1" ht="24" customHeight="1">
      <c r="A180" s="401"/>
      <c r="B180" s="11" t="s">
        <v>54</v>
      </c>
      <c r="C180" s="390"/>
      <c r="D180" s="91"/>
      <c r="E180" s="91"/>
      <c r="F180" s="92"/>
      <c r="G180" s="90"/>
      <c r="H180" s="359"/>
      <c r="I180" s="422"/>
      <c r="J180" s="385"/>
    </row>
    <row r="181" spans="1:10" s="25" customFormat="1" ht="24" customHeight="1">
      <c r="A181" s="401"/>
      <c r="B181" s="11" t="s">
        <v>55</v>
      </c>
      <c r="C181" s="390"/>
      <c r="D181" s="91"/>
      <c r="E181" s="91"/>
      <c r="F181" s="92"/>
      <c r="G181" s="90"/>
      <c r="H181" s="359"/>
      <c r="I181" s="422"/>
      <c r="J181" s="385"/>
    </row>
    <row r="182" spans="1:10" s="25" customFormat="1" ht="24" customHeight="1">
      <c r="A182" s="401"/>
      <c r="B182" s="11" t="s">
        <v>56</v>
      </c>
      <c r="C182" s="390"/>
      <c r="D182" s="77">
        <v>22827.69</v>
      </c>
      <c r="E182" s="78">
        <v>6720.7</v>
      </c>
      <c r="F182" s="78">
        <v>6617.14</v>
      </c>
      <c r="G182" s="90">
        <f>F182/E182*100</f>
        <v>98.45908908298243</v>
      </c>
      <c r="H182" s="359"/>
      <c r="I182" s="422"/>
      <c r="J182" s="385"/>
    </row>
    <row r="183" spans="1:10" s="25" customFormat="1" ht="24" customHeight="1">
      <c r="A183" s="401"/>
      <c r="B183" s="11" t="s">
        <v>57</v>
      </c>
      <c r="C183" s="391"/>
      <c r="D183" s="16"/>
      <c r="E183" s="16"/>
      <c r="F183" s="24"/>
      <c r="G183" s="36"/>
      <c r="H183" s="367"/>
      <c r="I183" s="423"/>
      <c r="J183" s="386"/>
    </row>
    <row r="184" spans="1:10" s="2" customFormat="1" ht="21" customHeight="1">
      <c r="A184" s="387"/>
      <c r="B184" s="230" t="s">
        <v>42</v>
      </c>
      <c r="C184" s="241"/>
      <c r="D184" s="243">
        <f>SUM(D185:D188)</f>
        <v>435276.95700000005</v>
      </c>
      <c r="E184" s="243">
        <f>SUM(E185:E188)</f>
        <v>99440.377</v>
      </c>
      <c r="F184" s="243">
        <f>SUM(F185:F188)</f>
        <v>93866.63</v>
      </c>
      <c r="G184" s="229">
        <f>F184/E184*100</f>
        <v>94.39488549002586</v>
      </c>
      <c r="H184" s="234"/>
      <c r="I184" s="235"/>
      <c r="J184" s="235"/>
    </row>
    <row r="185" spans="1:10" s="2" customFormat="1" ht="19.5" customHeight="1">
      <c r="A185" s="388"/>
      <c r="B185" s="11" t="s">
        <v>54</v>
      </c>
      <c r="C185" s="68"/>
      <c r="D185" s="122">
        <f aca="true" t="shared" si="8" ref="D185:F188">SUM(D168+D174+D180)</f>
        <v>0</v>
      </c>
      <c r="E185" s="122">
        <f t="shared" si="8"/>
        <v>0</v>
      </c>
      <c r="F185" s="122">
        <f t="shared" si="8"/>
        <v>0</v>
      </c>
      <c r="G185" s="118"/>
      <c r="H185" s="61"/>
      <c r="I185" s="59"/>
      <c r="J185" s="59"/>
    </row>
    <row r="186" spans="1:10" s="2" customFormat="1" ht="19.5" customHeight="1">
      <c r="A186" s="388"/>
      <c r="B186" s="11" t="s">
        <v>55</v>
      </c>
      <c r="C186" s="68"/>
      <c r="D186" s="123">
        <f t="shared" si="8"/>
        <v>135543.785</v>
      </c>
      <c r="E186" s="123">
        <f t="shared" si="8"/>
        <v>34135.825</v>
      </c>
      <c r="F186" s="123">
        <f t="shared" si="8"/>
        <v>34039.46</v>
      </c>
      <c r="G186" s="90">
        <f>F186/E186*100</f>
        <v>99.71770127131833</v>
      </c>
      <c r="H186" s="61"/>
      <c r="I186" s="59"/>
      <c r="J186" s="59"/>
    </row>
    <row r="187" spans="1:10" s="2" customFormat="1" ht="19.5" customHeight="1">
      <c r="A187" s="388"/>
      <c r="B187" s="11" t="s">
        <v>56</v>
      </c>
      <c r="C187" s="68"/>
      <c r="D187" s="123">
        <f t="shared" si="8"/>
        <v>299733.172</v>
      </c>
      <c r="E187" s="123">
        <f t="shared" si="8"/>
        <v>65304.551999999996</v>
      </c>
      <c r="F187" s="123">
        <f t="shared" si="8"/>
        <v>59827.17</v>
      </c>
      <c r="G187" s="90">
        <f>F187/E187*100</f>
        <v>91.61255711546724</v>
      </c>
      <c r="H187" s="61"/>
      <c r="I187" s="59"/>
      <c r="J187" s="59"/>
    </row>
    <row r="188" spans="1:10" s="2" customFormat="1" ht="19.5" customHeight="1">
      <c r="A188" s="389"/>
      <c r="B188" s="69" t="s">
        <v>57</v>
      </c>
      <c r="C188" s="68"/>
      <c r="D188" s="244">
        <f t="shared" si="8"/>
        <v>0</v>
      </c>
      <c r="E188" s="244">
        <f t="shared" si="8"/>
        <v>0</v>
      </c>
      <c r="F188" s="244">
        <f t="shared" si="8"/>
        <v>0</v>
      </c>
      <c r="G188" s="245"/>
      <c r="H188" s="61"/>
      <c r="I188" s="59"/>
      <c r="J188" s="59"/>
    </row>
    <row r="189" spans="1:10" s="3" customFormat="1" ht="31.5" customHeight="1">
      <c r="A189" s="400"/>
      <c r="B189" s="209" t="s">
        <v>19</v>
      </c>
      <c r="C189" s="210"/>
      <c r="D189" s="246">
        <f>D190+D191+D192+D193</f>
        <v>16981170.437999997</v>
      </c>
      <c r="E189" s="247">
        <f>E184+E160+E141+E99+E75+E27</f>
        <v>3483103.393</v>
      </c>
      <c r="F189" s="247">
        <f>F184+F160+F141+F99+F75+F27</f>
        <v>3226318.8600000003</v>
      </c>
      <c r="G189" s="248">
        <f>F189/E189*100</f>
        <v>92.62770856828251</v>
      </c>
      <c r="H189" s="249"/>
      <c r="I189" s="250"/>
      <c r="J189" s="250"/>
    </row>
    <row r="190" spans="1:10" s="3" customFormat="1" ht="24.75" customHeight="1">
      <c r="A190" s="400"/>
      <c r="B190" s="11" t="s">
        <v>54</v>
      </c>
      <c r="C190" s="31"/>
      <c r="D190" s="57">
        <f aca="true" t="shared" si="9" ref="D190:F193">D185+D161+D142+D100+D76+D33+D28</f>
        <v>1108547.176</v>
      </c>
      <c r="E190" s="53">
        <f t="shared" si="9"/>
        <v>188312.556</v>
      </c>
      <c r="F190" s="53">
        <f t="shared" si="9"/>
        <v>123781.636</v>
      </c>
      <c r="G190" s="119">
        <f>F190/E190*100</f>
        <v>65.73201417328751</v>
      </c>
      <c r="H190" s="61"/>
      <c r="I190" s="59"/>
      <c r="J190" s="59"/>
    </row>
    <row r="191" spans="1:10" s="3" customFormat="1" ht="24.75" customHeight="1">
      <c r="A191" s="400"/>
      <c r="B191" s="11" t="s">
        <v>55</v>
      </c>
      <c r="C191" s="31"/>
      <c r="D191" s="120">
        <f t="shared" si="9"/>
        <v>7444399.767999999</v>
      </c>
      <c r="E191" s="53">
        <f t="shared" si="9"/>
        <v>1510479.468</v>
      </c>
      <c r="F191" s="53">
        <f t="shared" si="9"/>
        <v>1389644.6339999998</v>
      </c>
      <c r="G191" s="119">
        <f>F191/E191*100</f>
        <v>92.00023326632864</v>
      </c>
      <c r="H191" s="61"/>
      <c r="I191" s="59"/>
      <c r="J191" s="59"/>
    </row>
    <row r="192" spans="1:10" s="3" customFormat="1" ht="24.75" customHeight="1">
      <c r="A192" s="400"/>
      <c r="B192" s="11" t="s">
        <v>56</v>
      </c>
      <c r="C192" s="31"/>
      <c r="D192" s="120">
        <f t="shared" si="9"/>
        <v>8072940.874</v>
      </c>
      <c r="E192" s="121">
        <f t="shared" si="9"/>
        <v>1704778.3690000002</v>
      </c>
      <c r="F192" s="53">
        <f t="shared" si="9"/>
        <v>1564250.03</v>
      </c>
      <c r="G192" s="119">
        <f>F192/E192*100</f>
        <v>91.7567971558419</v>
      </c>
      <c r="H192" s="61"/>
      <c r="I192" s="59"/>
      <c r="J192" s="59"/>
    </row>
    <row r="193" spans="1:10" s="3" customFormat="1" ht="24.75" customHeight="1">
      <c r="A193" s="400"/>
      <c r="B193" s="11" t="s">
        <v>57</v>
      </c>
      <c r="C193" s="31"/>
      <c r="D193" s="57">
        <f t="shared" si="9"/>
        <v>355282.62</v>
      </c>
      <c r="E193" s="53">
        <f t="shared" si="9"/>
        <v>81403</v>
      </c>
      <c r="F193" s="53">
        <f t="shared" si="9"/>
        <v>150512.56</v>
      </c>
      <c r="G193" s="119">
        <f>F193/E193*100</f>
        <v>184.89805044040145</v>
      </c>
      <c r="H193" s="160"/>
      <c r="I193" s="148"/>
      <c r="J193" s="148"/>
    </row>
  </sheetData>
  <sheetProtection/>
  <mergeCells count="139">
    <mergeCell ref="C39:C44"/>
    <mergeCell ref="C33:C38"/>
    <mergeCell ref="H87:H92"/>
    <mergeCell ref="I39:I44"/>
    <mergeCell ref="C172:C177"/>
    <mergeCell ref="J153:J159"/>
    <mergeCell ref="C123:C128"/>
    <mergeCell ref="J129:J134"/>
    <mergeCell ref="I153:I159"/>
    <mergeCell ref="H39:H44"/>
    <mergeCell ref="D81:G81"/>
    <mergeCell ref="I105:I110"/>
    <mergeCell ref="J105:J110"/>
    <mergeCell ref="I51:I56"/>
    <mergeCell ref="J63:J68"/>
    <mergeCell ref="A1:J1"/>
    <mergeCell ref="A2:J2"/>
    <mergeCell ref="A3:J3"/>
    <mergeCell ref="A4:J4"/>
    <mergeCell ref="A8:J8"/>
    <mergeCell ref="B5:B7"/>
    <mergeCell ref="D6:D7"/>
    <mergeCell ref="H123:H128"/>
    <mergeCell ref="H129:H134"/>
    <mergeCell ref="C166:C171"/>
    <mergeCell ref="C147:C152"/>
    <mergeCell ref="C153:C159"/>
    <mergeCell ref="H166:H171"/>
    <mergeCell ref="A165:J165"/>
    <mergeCell ref="I129:I134"/>
    <mergeCell ref="I147:I152"/>
    <mergeCell ref="J147:J152"/>
    <mergeCell ref="F5:F7"/>
    <mergeCell ref="G5:J5"/>
    <mergeCell ref="H6:J6"/>
    <mergeCell ref="G6:G7"/>
    <mergeCell ref="J69:J74"/>
    <mergeCell ref="D5:E5"/>
    <mergeCell ref="I33:I38"/>
    <mergeCell ref="J33:J38"/>
    <mergeCell ref="J39:J44"/>
    <mergeCell ref="I178:I183"/>
    <mergeCell ref="H147:H152"/>
    <mergeCell ref="I15:I20"/>
    <mergeCell ref="H57:H62"/>
    <mergeCell ref="J15:J20"/>
    <mergeCell ref="I69:I74"/>
    <mergeCell ref="H15:H20"/>
    <mergeCell ref="A50:J50"/>
    <mergeCell ref="A51:A56"/>
    <mergeCell ref="H178:H183"/>
    <mergeCell ref="C57:C62"/>
    <mergeCell ref="C51:C56"/>
    <mergeCell ref="D57:G57"/>
    <mergeCell ref="D63:G63"/>
    <mergeCell ref="D51:G51"/>
    <mergeCell ref="C178:C183"/>
    <mergeCell ref="C117:C122"/>
    <mergeCell ref="D178:G178"/>
    <mergeCell ref="A104:J104"/>
    <mergeCell ref="C87:C92"/>
    <mergeCell ref="A189:A193"/>
    <mergeCell ref="A99:A103"/>
    <mergeCell ref="D153:G153"/>
    <mergeCell ref="D123:G123"/>
    <mergeCell ref="D129:G129"/>
    <mergeCell ref="A63:A68"/>
    <mergeCell ref="D147:G147"/>
    <mergeCell ref="A184:A188"/>
    <mergeCell ref="A178:A183"/>
    <mergeCell ref="A123:A128"/>
    <mergeCell ref="A5:A7"/>
    <mergeCell ref="A15:A20"/>
    <mergeCell ref="E6:E7"/>
    <mergeCell ref="C5:C7"/>
    <mergeCell ref="D15:G15"/>
    <mergeCell ref="A69:A74"/>
    <mergeCell ref="A32:J32"/>
    <mergeCell ref="J51:J56"/>
    <mergeCell ref="A57:A62"/>
    <mergeCell ref="D21:G21"/>
    <mergeCell ref="J178:J183"/>
    <mergeCell ref="C15:C20"/>
    <mergeCell ref="I123:I128"/>
    <mergeCell ref="H51:H56"/>
    <mergeCell ref="A129:A134"/>
    <mergeCell ref="H93:H98"/>
    <mergeCell ref="D93:G93"/>
    <mergeCell ref="C63:C68"/>
    <mergeCell ref="C69:C74"/>
    <mergeCell ref="D69:G69"/>
    <mergeCell ref="A141:A145"/>
    <mergeCell ref="A135:A140"/>
    <mergeCell ref="D135:G135"/>
    <mergeCell ref="H135:H140"/>
    <mergeCell ref="J93:J98"/>
    <mergeCell ref="I87:I92"/>
    <mergeCell ref="A93:A98"/>
    <mergeCell ref="J123:J128"/>
    <mergeCell ref="J87:J92"/>
    <mergeCell ref="H105:H110"/>
    <mergeCell ref="A27:A31"/>
    <mergeCell ref="C27:C31"/>
    <mergeCell ref="A75:A79"/>
    <mergeCell ref="C75:C79"/>
    <mergeCell ref="A160:A164"/>
    <mergeCell ref="C129:C134"/>
    <mergeCell ref="A80:J80"/>
    <mergeCell ref="H33:H38"/>
    <mergeCell ref="I93:I98"/>
    <mergeCell ref="H63:H68"/>
    <mergeCell ref="C9:C14"/>
    <mergeCell ref="D9:G9"/>
    <mergeCell ref="H9:H14"/>
    <mergeCell ref="I9:I14"/>
    <mergeCell ref="J9:J14"/>
    <mergeCell ref="H21:H26"/>
    <mergeCell ref="I21:I26"/>
    <mergeCell ref="J21:J26"/>
    <mergeCell ref="H172:H177"/>
    <mergeCell ref="I172:I177"/>
    <mergeCell ref="J172:J177"/>
    <mergeCell ref="I63:I68"/>
    <mergeCell ref="H69:H74"/>
    <mergeCell ref="H111:H116"/>
    <mergeCell ref="H117:H122"/>
    <mergeCell ref="I117:I122"/>
    <mergeCell ref="J117:J122"/>
    <mergeCell ref="H81:H86"/>
    <mergeCell ref="J111:J116"/>
    <mergeCell ref="I57:J62"/>
    <mergeCell ref="I135:J140"/>
    <mergeCell ref="I166:I171"/>
    <mergeCell ref="J166:J171"/>
    <mergeCell ref="H153:H159"/>
    <mergeCell ref="A146:J146"/>
    <mergeCell ref="I81:I86"/>
    <mergeCell ref="J81:J86"/>
    <mergeCell ref="I111:I116"/>
  </mergeCells>
  <printOptions/>
  <pageMargins left="0.5118110236220472" right="0.1968503937007874" top="0.4724409448818898" bottom="0.35433070866141736" header="0.2362204724409449" footer="0"/>
  <pageSetup horizontalDpi="600" verticalDpi="600" orientation="landscape" paperSize="9" scale="62" r:id="rId1"/>
  <headerFooter differentFirst="1">
    <oddHeader>&amp;C&amp;P</oddHeader>
  </headerFooter>
  <rowBreaks count="3" manualBreakCount="3">
    <brk id="23" max="9" man="1"/>
    <brk id="44" max="9" man="1"/>
    <brk id="6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zoomScale="60" zoomScaleNormal="84" zoomScalePageLayoutView="0" workbookViewId="0" topLeftCell="A74">
      <selection activeCell="G15" sqref="G15:G20"/>
    </sheetView>
  </sheetViews>
  <sheetFormatPr defaultColWidth="9.140625" defaultRowHeight="15"/>
  <cols>
    <col min="1" max="1" width="4.140625" style="1" customWidth="1"/>
    <col min="2" max="2" width="44.28125" style="1" customWidth="1"/>
    <col min="3" max="3" width="14.421875" style="1" customWidth="1"/>
    <col min="4" max="4" width="18.00390625" style="1" customWidth="1"/>
    <col min="5" max="5" width="16.57421875" style="1" customWidth="1"/>
    <col min="6" max="6" width="12.28125" style="1" customWidth="1"/>
    <col min="7" max="7" width="81.140625" style="1" customWidth="1"/>
    <col min="8" max="8" width="16.421875" style="1" customWidth="1"/>
    <col min="9" max="9" width="17.140625" style="1" customWidth="1"/>
    <col min="10" max="16384" width="9.140625" style="1" customWidth="1"/>
  </cols>
  <sheetData>
    <row r="1" spans="1:9" ht="20.25" customHeight="1">
      <c r="A1" s="433" t="s">
        <v>43</v>
      </c>
      <c r="B1" s="433"/>
      <c r="C1" s="433"/>
      <c r="D1" s="433"/>
      <c r="E1" s="433"/>
      <c r="F1" s="433"/>
      <c r="G1" s="433"/>
      <c r="H1" s="433"/>
      <c r="I1" s="433"/>
    </row>
    <row r="2" spans="1:9" ht="27" customHeight="1">
      <c r="A2" s="433" t="s">
        <v>108</v>
      </c>
      <c r="B2" s="433"/>
      <c r="C2" s="433"/>
      <c r="D2" s="433"/>
      <c r="E2" s="433"/>
      <c r="F2" s="433"/>
      <c r="G2" s="433"/>
      <c r="H2" s="433"/>
      <c r="I2" s="433"/>
    </row>
    <row r="3" spans="1:6" ht="14.25" customHeight="1">
      <c r="A3" s="462"/>
      <c r="B3" s="462"/>
      <c r="C3" s="462"/>
      <c r="D3" s="462"/>
      <c r="E3" s="462"/>
      <c r="F3" s="462"/>
    </row>
    <row r="4" spans="1:9" ht="15.75">
      <c r="A4" s="434"/>
      <c r="B4" s="434"/>
      <c r="C4" s="434"/>
      <c r="D4" s="434"/>
      <c r="E4" s="434"/>
      <c r="F4" s="434"/>
      <c r="G4" s="434"/>
      <c r="H4" s="434"/>
      <c r="I4" s="434"/>
    </row>
    <row r="5" spans="1:9" ht="15.75" customHeight="1">
      <c r="A5" s="415" t="s">
        <v>0</v>
      </c>
      <c r="B5" s="415" t="s">
        <v>1</v>
      </c>
      <c r="C5" s="461" t="s">
        <v>3</v>
      </c>
      <c r="D5" s="457" t="s">
        <v>21</v>
      </c>
      <c r="E5" s="457"/>
      <c r="F5" s="425" t="s">
        <v>22</v>
      </c>
      <c r="G5" s="425"/>
      <c r="H5" s="425"/>
      <c r="I5" s="425"/>
    </row>
    <row r="6" spans="1:9" ht="15.75" customHeight="1">
      <c r="A6" s="415"/>
      <c r="B6" s="415"/>
      <c r="C6" s="461"/>
      <c r="D6" s="461" t="s">
        <v>46</v>
      </c>
      <c r="E6" s="457" t="s">
        <v>58</v>
      </c>
      <c r="F6" s="426" t="s">
        <v>67</v>
      </c>
      <c r="G6" s="425" t="s">
        <v>44</v>
      </c>
      <c r="H6" s="425"/>
      <c r="I6" s="425"/>
    </row>
    <row r="7" spans="1:9" ht="123" customHeight="1">
      <c r="A7" s="415"/>
      <c r="B7" s="415"/>
      <c r="C7" s="461"/>
      <c r="D7" s="461"/>
      <c r="E7" s="457"/>
      <c r="F7" s="426"/>
      <c r="G7" s="7" t="s">
        <v>64</v>
      </c>
      <c r="H7" s="7" t="s">
        <v>65</v>
      </c>
      <c r="I7" s="7" t="s">
        <v>66</v>
      </c>
    </row>
    <row r="8" spans="1:9" ht="36.75" customHeight="1">
      <c r="A8" s="460" t="s">
        <v>27</v>
      </c>
      <c r="B8" s="451"/>
      <c r="C8" s="451"/>
      <c r="D8" s="451"/>
      <c r="E8" s="451"/>
      <c r="F8" s="451"/>
      <c r="G8" s="451"/>
      <c r="H8" s="451"/>
      <c r="I8" s="452"/>
    </row>
    <row r="9" spans="1:9" ht="26.25" customHeight="1">
      <c r="A9" s="152"/>
      <c r="B9" s="168" t="s">
        <v>17</v>
      </c>
      <c r="C9" s="161"/>
      <c r="D9" s="163">
        <v>0</v>
      </c>
      <c r="E9" s="163">
        <v>0</v>
      </c>
      <c r="F9" s="203"/>
      <c r="G9" s="165"/>
      <c r="H9" s="166"/>
      <c r="I9" s="167"/>
    </row>
    <row r="10" spans="1:9" ht="0.75" customHeight="1">
      <c r="A10" s="177"/>
      <c r="B10" s="11" t="s">
        <v>54</v>
      </c>
      <c r="C10" s="170"/>
      <c r="D10" s="171"/>
      <c r="E10" s="171"/>
      <c r="F10" s="73"/>
      <c r="G10" s="174"/>
      <c r="H10" s="175"/>
      <c r="I10" s="176"/>
    </row>
    <row r="11" spans="1:9" ht="15.75" hidden="1">
      <c r="A11" s="177"/>
      <c r="B11" s="11" t="s">
        <v>55</v>
      </c>
      <c r="C11" s="170"/>
      <c r="D11" s="171"/>
      <c r="E11" s="172"/>
      <c r="F11" s="173"/>
      <c r="G11" s="174"/>
      <c r="H11" s="175"/>
      <c r="I11" s="176"/>
    </row>
    <row r="12" spans="1:9" ht="15.75" hidden="1">
      <c r="A12" s="169"/>
      <c r="B12" s="11" t="s">
        <v>56</v>
      </c>
      <c r="C12" s="178"/>
      <c r="D12" s="179"/>
      <c r="E12" s="179"/>
      <c r="F12" s="73"/>
      <c r="G12" s="180"/>
      <c r="H12" s="181"/>
      <c r="I12" s="182"/>
    </row>
    <row r="13" spans="1:9" ht="15.75" hidden="1">
      <c r="A13" s="169"/>
      <c r="B13" s="69" t="s">
        <v>57</v>
      </c>
      <c r="C13" s="270"/>
      <c r="D13" s="321"/>
      <c r="E13" s="322"/>
      <c r="F13" s="323"/>
      <c r="G13" s="324"/>
      <c r="H13" s="325"/>
      <c r="I13" s="326"/>
    </row>
    <row r="14" spans="1:9" ht="15.75" customHeight="1">
      <c r="A14" s="360" t="s">
        <v>169</v>
      </c>
      <c r="B14" s="360"/>
      <c r="C14" s="360"/>
      <c r="D14" s="360"/>
      <c r="E14" s="360"/>
      <c r="F14" s="360"/>
      <c r="G14" s="360"/>
      <c r="H14" s="360"/>
      <c r="I14" s="360"/>
    </row>
    <row r="15" spans="1:9" s="27" customFormat="1" ht="164.25" customHeight="1">
      <c r="A15" s="478">
        <v>1</v>
      </c>
      <c r="B15" s="54" t="s">
        <v>107</v>
      </c>
      <c r="C15" s="414" t="s">
        <v>109</v>
      </c>
      <c r="D15" s="481"/>
      <c r="E15" s="482"/>
      <c r="F15" s="482"/>
      <c r="G15" s="409" t="s">
        <v>181</v>
      </c>
      <c r="H15" s="364" t="s">
        <v>182</v>
      </c>
      <c r="I15" s="448" t="s">
        <v>154</v>
      </c>
    </row>
    <row r="16" spans="1:9" s="33" customFormat="1" ht="21.75" customHeight="1">
      <c r="A16" s="479"/>
      <c r="B16" s="10" t="s">
        <v>2</v>
      </c>
      <c r="C16" s="390"/>
      <c r="D16" s="307">
        <f>D20+D19+D18</f>
        <v>10838.2</v>
      </c>
      <c r="E16" s="308">
        <f>E20+E19+E18</f>
        <v>2200</v>
      </c>
      <c r="F16" s="309">
        <f>E16/D16*100</f>
        <v>20.29857356387592</v>
      </c>
      <c r="G16" s="409"/>
      <c r="H16" s="458"/>
      <c r="I16" s="449"/>
    </row>
    <row r="17" spans="1:9" s="27" customFormat="1" ht="21.75" customHeight="1">
      <c r="A17" s="479"/>
      <c r="B17" s="11" t="s">
        <v>54</v>
      </c>
      <c r="C17" s="390"/>
      <c r="D17" s="310"/>
      <c r="E17" s="311"/>
      <c r="F17" s="309"/>
      <c r="G17" s="409"/>
      <c r="H17" s="458"/>
      <c r="I17" s="449"/>
    </row>
    <row r="18" spans="1:9" s="27" customFormat="1" ht="21.75" customHeight="1">
      <c r="A18" s="479"/>
      <c r="B18" s="11" t="s">
        <v>55</v>
      </c>
      <c r="C18" s="390"/>
      <c r="D18" s="310"/>
      <c r="E18" s="308"/>
      <c r="F18" s="309"/>
      <c r="G18" s="409"/>
      <c r="H18" s="458"/>
      <c r="I18" s="449"/>
    </row>
    <row r="19" spans="1:9" s="27" customFormat="1" ht="21.75" customHeight="1">
      <c r="A19" s="479"/>
      <c r="B19" s="11" t="s">
        <v>56</v>
      </c>
      <c r="C19" s="390"/>
      <c r="D19" s="312">
        <v>10838.2</v>
      </c>
      <c r="E19" s="313">
        <v>2200</v>
      </c>
      <c r="F19" s="309">
        <f>E19/D19*100</f>
        <v>20.29857356387592</v>
      </c>
      <c r="G19" s="409"/>
      <c r="H19" s="458"/>
      <c r="I19" s="449"/>
    </row>
    <row r="20" spans="1:9" s="27" customFormat="1" ht="55.5" customHeight="1">
      <c r="A20" s="480"/>
      <c r="B20" s="11" t="s">
        <v>57</v>
      </c>
      <c r="C20" s="391"/>
      <c r="D20" s="308"/>
      <c r="E20" s="308"/>
      <c r="F20" s="309"/>
      <c r="G20" s="409"/>
      <c r="H20" s="459"/>
      <c r="I20" s="449"/>
    </row>
    <row r="21" spans="1:9" s="25" customFormat="1" ht="24.75" customHeight="1">
      <c r="A21" s="153"/>
      <c r="B21" s="162" t="s">
        <v>39</v>
      </c>
      <c r="C21" s="154"/>
      <c r="D21" s="314">
        <f>SUM(D22:D25)</f>
        <v>10838.2</v>
      </c>
      <c r="E21" s="315">
        <f>SUM(E22:E25)</f>
        <v>2200</v>
      </c>
      <c r="F21" s="314">
        <f>E21/D21*100</f>
        <v>20.29857356387592</v>
      </c>
      <c r="G21" s="151"/>
      <c r="H21" s="306"/>
      <c r="I21" s="167"/>
    </row>
    <row r="22" spans="1:9" s="25" customFormat="1" ht="24.75" customHeight="1">
      <c r="A22" s="185"/>
      <c r="B22" s="11" t="s">
        <v>54</v>
      </c>
      <c r="C22" s="186"/>
      <c r="D22" s="13">
        <f aca="true" t="shared" si="0" ref="D22:E24">SUM(D17)</f>
        <v>0</v>
      </c>
      <c r="E22" s="13">
        <f t="shared" si="0"/>
        <v>0</v>
      </c>
      <c r="F22" s="13"/>
      <c r="G22" s="174"/>
      <c r="H22" s="188"/>
      <c r="I22" s="176"/>
    </row>
    <row r="23" spans="1:9" s="25" customFormat="1" ht="24.75" customHeight="1">
      <c r="A23" s="185"/>
      <c r="B23" s="11" t="s">
        <v>55</v>
      </c>
      <c r="C23" s="186"/>
      <c r="D23" s="13">
        <f t="shared" si="0"/>
        <v>0</v>
      </c>
      <c r="E23" s="13">
        <f t="shared" si="0"/>
        <v>0</v>
      </c>
      <c r="F23" s="13"/>
      <c r="G23" s="174"/>
      <c r="H23" s="188"/>
      <c r="I23" s="176"/>
    </row>
    <row r="24" spans="1:9" s="25" customFormat="1" ht="24.75" customHeight="1">
      <c r="A24" s="185"/>
      <c r="B24" s="11" t="s">
        <v>56</v>
      </c>
      <c r="C24" s="186"/>
      <c r="D24" s="316">
        <f t="shared" si="0"/>
        <v>10838.2</v>
      </c>
      <c r="E24" s="316">
        <f t="shared" si="0"/>
        <v>2200</v>
      </c>
      <c r="F24" s="317">
        <f>E24/D24*100</f>
        <v>20.29857356387592</v>
      </c>
      <c r="G24" s="174"/>
      <c r="H24" s="188"/>
      <c r="I24" s="176"/>
    </row>
    <row r="25" spans="1:9" s="25" customFormat="1" ht="24.75" customHeight="1">
      <c r="A25" s="185"/>
      <c r="B25" s="11" t="s">
        <v>57</v>
      </c>
      <c r="C25" s="186"/>
      <c r="D25" s="17"/>
      <c r="E25" s="187"/>
      <c r="F25" s="187"/>
      <c r="G25" s="174"/>
      <c r="H25" s="188"/>
      <c r="I25" s="176"/>
    </row>
    <row r="26" spans="1:9" s="25" customFormat="1" ht="24.75" customHeight="1">
      <c r="A26" s="450" t="s">
        <v>29</v>
      </c>
      <c r="B26" s="451"/>
      <c r="C26" s="451"/>
      <c r="D26" s="451"/>
      <c r="E26" s="451"/>
      <c r="F26" s="451"/>
      <c r="G26" s="451"/>
      <c r="H26" s="451"/>
      <c r="I26" s="451"/>
    </row>
    <row r="27" spans="1:9" s="25" customFormat="1" ht="117" customHeight="1">
      <c r="A27" s="265">
        <v>2</v>
      </c>
      <c r="B27" s="54" t="s">
        <v>111</v>
      </c>
      <c r="C27" s="427" t="s">
        <v>5</v>
      </c>
      <c r="D27" s="464"/>
      <c r="E27" s="465"/>
      <c r="F27" s="466"/>
      <c r="G27" s="358" t="s">
        <v>121</v>
      </c>
      <c r="H27" s="337" t="s">
        <v>131</v>
      </c>
      <c r="I27" s="337" t="s">
        <v>130</v>
      </c>
    </row>
    <row r="28" spans="1:9" s="25" customFormat="1" ht="24.75" customHeight="1">
      <c r="A28" s="62"/>
      <c r="B28" s="10" t="s">
        <v>2</v>
      </c>
      <c r="C28" s="428"/>
      <c r="D28" s="264">
        <f>D32+D31+D30</f>
        <v>9616.42</v>
      </c>
      <c r="E28" s="32">
        <f>E32+E31+E30</f>
        <v>9535.59</v>
      </c>
      <c r="F28" s="64">
        <f>E28/D28*100</f>
        <v>99.15945850950769</v>
      </c>
      <c r="G28" s="359"/>
      <c r="H28" s="338"/>
      <c r="I28" s="338"/>
    </row>
    <row r="29" spans="1:9" s="25" customFormat="1" ht="24.75" customHeight="1">
      <c r="A29" s="62"/>
      <c r="B29" s="11" t="s">
        <v>54</v>
      </c>
      <c r="C29" s="428"/>
      <c r="D29" s="103"/>
      <c r="E29" s="103"/>
      <c r="F29" s="104"/>
      <c r="G29" s="359"/>
      <c r="H29" s="338"/>
      <c r="I29" s="338"/>
    </row>
    <row r="30" spans="1:9" s="25" customFormat="1" ht="24.75" customHeight="1">
      <c r="A30" s="62"/>
      <c r="B30" s="11" t="s">
        <v>55</v>
      </c>
      <c r="C30" s="428"/>
      <c r="D30" s="105"/>
      <c r="E30" s="106"/>
      <c r="F30" s="107"/>
      <c r="G30" s="359"/>
      <c r="H30" s="338"/>
      <c r="I30" s="338"/>
    </row>
    <row r="31" spans="1:9" s="25" customFormat="1" ht="24.75" customHeight="1">
      <c r="A31" s="62"/>
      <c r="B31" s="11" t="s">
        <v>56</v>
      </c>
      <c r="C31" s="428"/>
      <c r="D31" s="106">
        <v>9616.42</v>
      </c>
      <c r="E31" s="106">
        <v>9535.59</v>
      </c>
      <c r="F31" s="64">
        <f>E31/D31*100</f>
        <v>99.15945850950769</v>
      </c>
      <c r="G31" s="359"/>
      <c r="H31" s="338"/>
      <c r="I31" s="338"/>
    </row>
    <row r="32" spans="1:9" s="25" customFormat="1" ht="24.75" customHeight="1">
      <c r="A32" s="62"/>
      <c r="B32" s="69" t="s">
        <v>57</v>
      </c>
      <c r="C32" s="428"/>
      <c r="D32" s="108"/>
      <c r="E32" s="103"/>
      <c r="F32" s="109"/>
      <c r="G32" s="359"/>
      <c r="H32" s="338"/>
      <c r="I32" s="338"/>
    </row>
    <row r="33" spans="1:9" s="25" customFormat="1" ht="24.75" customHeight="1">
      <c r="A33" s="454" t="s">
        <v>31</v>
      </c>
      <c r="B33" s="455"/>
      <c r="C33" s="455"/>
      <c r="D33" s="455"/>
      <c r="E33" s="455"/>
      <c r="F33" s="455"/>
      <c r="G33" s="455"/>
      <c r="H33" s="455"/>
      <c r="I33" s="455"/>
    </row>
    <row r="34" spans="1:9" s="2" customFormat="1" ht="409.5" customHeight="1">
      <c r="A34" s="266">
        <v>3</v>
      </c>
      <c r="B34" s="54" t="s">
        <v>112</v>
      </c>
      <c r="C34" s="396" t="s">
        <v>6</v>
      </c>
      <c r="D34" s="83"/>
      <c r="E34" s="83"/>
      <c r="F34" s="83"/>
      <c r="G34" s="358" t="s">
        <v>122</v>
      </c>
      <c r="H34" s="374" t="s">
        <v>129</v>
      </c>
      <c r="I34" s="374" t="s">
        <v>72</v>
      </c>
    </row>
    <row r="35" spans="1:9" s="2" customFormat="1" ht="47.25" customHeight="1">
      <c r="A35" s="86"/>
      <c r="B35" s="29" t="s">
        <v>2</v>
      </c>
      <c r="C35" s="397"/>
      <c r="D35" s="300">
        <f>D36+D37+D38+D39</f>
        <v>686775.947</v>
      </c>
      <c r="E35" s="84">
        <f>E36+E37+E38+E39</f>
        <v>684631.0499999999</v>
      </c>
      <c r="F35" s="303">
        <f>E35/D35*100</f>
        <v>99.68768606277352</v>
      </c>
      <c r="G35" s="359"/>
      <c r="H35" s="375"/>
      <c r="I35" s="375"/>
    </row>
    <row r="36" spans="1:9" s="2" customFormat="1" ht="42.75" customHeight="1">
      <c r="A36" s="86"/>
      <c r="B36" s="11" t="s">
        <v>54</v>
      </c>
      <c r="C36" s="397"/>
      <c r="D36" s="81">
        <v>1209.76</v>
      </c>
      <c r="E36" s="301">
        <v>1125.6</v>
      </c>
      <c r="F36" s="302">
        <f>E36/D36*100</f>
        <v>93.04324824758629</v>
      </c>
      <c r="G36" s="359"/>
      <c r="H36" s="375"/>
      <c r="I36" s="375"/>
    </row>
    <row r="37" spans="1:9" s="2" customFormat="1" ht="46.5" customHeight="1">
      <c r="A37" s="86"/>
      <c r="B37" s="11" t="s">
        <v>55</v>
      </c>
      <c r="C37" s="397"/>
      <c r="D37" s="80"/>
      <c r="E37" s="301"/>
      <c r="F37" s="304"/>
      <c r="G37" s="359"/>
      <c r="H37" s="375"/>
      <c r="I37" s="375"/>
    </row>
    <row r="38" spans="1:9" s="2" customFormat="1" ht="42" customHeight="1">
      <c r="A38" s="86"/>
      <c r="B38" s="11" t="s">
        <v>56</v>
      </c>
      <c r="C38" s="397"/>
      <c r="D38" s="85">
        <v>685566.187</v>
      </c>
      <c r="E38" s="267">
        <v>683505.45</v>
      </c>
      <c r="F38" s="305">
        <f>E38/D38*100</f>
        <v>99.69941093375422</v>
      </c>
      <c r="G38" s="359"/>
      <c r="H38" s="375"/>
      <c r="I38" s="375"/>
    </row>
    <row r="39" spans="1:9" s="2" customFormat="1" ht="16.5" customHeight="1">
      <c r="A39" s="86"/>
      <c r="B39" s="69" t="s">
        <v>57</v>
      </c>
      <c r="C39" s="398"/>
      <c r="D39" s="137"/>
      <c r="E39" s="137"/>
      <c r="F39" s="137"/>
      <c r="G39" s="359"/>
      <c r="H39" s="376"/>
      <c r="I39" s="376"/>
    </row>
    <row r="40" spans="1:9" s="2" customFormat="1" ht="20.25" customHeight="1">
      <c r="A40" s="155"/>
      <c r="B40" s="162" t="s">
        <v>18</v>
      </c>
      <c r="C40" s="189"/>
      <c r="D40" s="195">
        <f>SUM(D41:D44)</f>
        <v>686775.947</v>
      </c>
      <c r="E40" s="194">
        <f>SUM(E41:E44)</f>
        <v>684631.0499999999</v>
      </c>
      <c r="F40" s="164">
        <f>E40/D40*100</f>
        <v>99.68768606277352</v>
      </c>
      <c r="G40" s="299"/>
      <c r="H40" s="167"/>
      <c r="I40" s="190"/>
    </row>
    <row r="41" spans="1:9" s="2" customFormat="1" ht="20.25" customHeight="1">
      <c r="A41" s="191"/>
      <c r="B41" s="11" t="s">
        <v>54</v>
      </c>
      <c r="C41" s="192"/>
      <c r="D41" s="196">
        <f aca="true" t="shared" si="1" ref="D41:E43">SUM(D36)</f>
        <v>1209.76</v>
      </c>
      <c r="E41" s="196">
        <f t="shared" si="1"/>
        <v>1125.6</v>
      </c>
      <c r="F41" s="196"/>
      <c r="G41" s="174"/>
      <c r="H41" s="176"/>
      <c r="I41" s="193"/>
    </row>
    <row r="42" spans="1:9" s="2" customFormat="1" ht="20.25" customHeight="1">
      <c r="A42" s="191"/>
      <c r="B42" s="11" t="s">
        <v>55</v>
      </c>
      <c r="C42" s="192"/>
      <c r="D42" s="196">
        <f t="shared" si="1"/>
        <v>0</v>
      </c>
      <c r="E42" s="196">
        <f t="shared" si="1"/>
        <v>0</v>
      </c>
      <c r="F42" s="81"/>
      <c r="G42" s="174"/>
      <c r="H42" s="176"/>
      <c r="I42" s="193"/>
    </row>
    <row r="43" spans="1:9" s="2" customFormat="1" ht="20.25" customHeight="1">
      <c r="A43" s="191"/>
      <c r="B43" s="11" t="s">
        <v>56</v>
      </c>
      <c r="C43" s="192"/>
      <c r="D43" s="196">
        <f t="shared" si="1"/>
        <v>685566.187</v>
      </c>
      <c r="E43" s="196">
        <f t="shared" si="1"/>
        <v>683505.45</v>
      </c>
      <c r="F43" s="81">
        <f>E43/D43*100</f>
        <v>99.69941093375422</v>
      </c>
      <c r="G43" s="174"/>
      <c r="H43" s="176"/>
      <c r="I43" s="193"/>
    </row>
    <row r="44" spans="1:9" s="2" customFormat="1" ht="20.25" customHeight="1">
      <c r="A44" s="191"/>
      <c r="B44" s="11" t="s">
        <v>57</v>
      </c>
      <c r="C44" s="192"/>
      <c r="D44" s="196"/>
      <c r="E44" s="196"/>
      <c r="F44" s="79"/>
      <c r="G44" s="174"/>
      <c r="H44" s="176"/>
      <c r="I44" s="193"/>
    </row>
    <row r="45" spans="1:9" s="2" customFormat="1" ht="20.25" customHeight="1">
      <c r="A45" s="454" t="s">
        <v>32</v>
      </c>
      <c r="B45" s="455"/>
      <c r="C45" s="455"/>
      <c r="D45" s="455"/>
      <c r="E45" s="455"/>
      <c r="F45" s="455"/>
      <c r="G45" s="455"/>
      <c r="H45" s="455"/>
      <c r="I45" s="455"/>
    </row>
    <row r="46" spans="1:9" s="2" customFormat="1" ht="75.75" customHeight="1">
      <c r="A46" s="268">
        <v>4</v>
      </c>
      <c r="B46" s="54" t="s">
        <v>59</v>
      </c>
      <c r="C46" s="414" t="s">
        <v>10</v>
      </c>
      <c r="D46" s="135"/>
      <c r="E46" s="135"/>
      <c r="F46" s="136"/>
      <c r="G46" s="409" t="s">
        <v>123</v>
      </c>
      <c r="H46" s="337" t="s">
        <v>134</v>
      </c>
      <c r="I46" s="337" t="s">
        <v>68</v>
      </c>
    </row>
    <row r="47" spans="1:9" s="2" customFormat="1" ht="20.25" customHeight="1">
      <c r="A47" s="86"/>
      <c r="B47" s="38" t="s">
        <v>2</v>
      </c>
      <c r="C47" s="390"/>
      <c r="D47" s="147">
        <f>D48+D49+D50+D51</f>
        <v>193445.95</v>
      </c>
      <c r="E47" s="147">
        <f>E48+E49+E50+E51</f>
        <v>190682.42</v>
      </c>
      <c r="F47" s="81">
        <f>E47/D47*100</f>
        <v>98.57142007883856</v>
      </c>
      <c r="G47" s="409"/>
      <c r="H47" s="338"/>
      <c r="I47" s="338"/>
    </row>
    <row r="48" spans="1:9" s="2" customFormat="1" ht="20.25" customHeight="1">
      <c r="A48" s="86"/>
      <c r="B48" s="11" t="s">
        <v>54</v>
      </c>
      <c r="C48" s="390"/>
      <c r="D48" s="82"/>
      <c r="E48" s="82"/>
      <c r="F48" s="81"/>
      <c r="G48" s="409"/>
      <c r="H48" s="338"/>
      <c r="I48" s="338"/>
    </row>
    <row r="49" spans="1:9" s="2" customFormat="1" ht="20.25" customHeight="1">
      <c r="A49" s="86"/>
      <c r="B49" s="11" t="s">
        <v>55</v>
      </c>
      <c r="C49" s="390"/>
      <c r="D49" s="81"/>
      <c r="E49" s="81"/>
      <c r="F49" s="81"/>
      <c r="G49" s="409"/>
      <c r="H49" s="338"/>
      <c r="I49" s="338"/>
    </row>
    <row r="50" spans="1:9" s="2" customFormat="1" ht="20.25" customHeight="1">
      <c r="A50" s="86"/>
      <c r="B50" s="11" t="s">
        <v>56</v>
      </c>
      <c r="C50" s="390"/>
      <c r="D50" s="147">
        <v>193445.95</v>
      </c>
      <c r="E50" s="81">
        <v>190682.42</v>
      </c>
      <c r="F50" s="81">
        <f>E50/D50*100</f>
        <v>98.57142007883856</v>
      </c>
      <c r="G50" s="409"/>
      <c r="H50" s="338"/>
      <c r="I50" s="338"/>
    </row>
    <row r="51" spans="1:9" s="2" customFormat="1" ht="20.25" customHeight="1">
      <c r="A51" s="86"/>
      <c r="B51" s="11" t="s">
        <v>57</v>
      </c>
      <c r="C51" s="391"/>
      <c r="D51" s="146"/>
      <c r="E51" s="146"/>
      <c r="F51" s="81"/>
      <c r="G51" s="409"/>
      <c r="H51" s="339"/>
      <c r="I51" s="339"/>
    </row>
    <row r="52" spans="1:9" s="2" customFormat="1" ht="277.5" customHeight="1">
      <c r="A52" s="56">
        <v>5</v>
      </c>
      <c r="B52" s="54" t="s">
        <v>113</v>
      </c>
      <c r="C52" s="414" t="s">
        <v>10</v>
      </c>
      <c r="D52" s="80"/>
      <c r="E52" s="80"/>
      <c r="F52" s="80"/>
      <c r="G52" s="456" t="s">
        <v>77</v>
      </c>
      <c r="H52" s="468" t="s">
        <v>167</v>
      </c>
      <c r="I52" s="469"/>
    </row>
    <row r="53" spans="1:9" s="2" customFormat="1" ht="20.25" customHeight="1">
      <c r="A53" s="86"/>
      <c r="B53" s="29" t="s">
        <v>2</v>
      </c>
      <c r="C53" s="390"/>
      <c r="D53" s="81">
        <f>D54+D55+D56+D57</f>
        <v>0</v>
      </c>
      <c r="E53" s="81">
        <f>E54+E55+E56+E57</f>
        <v>0</v>
      </c>
      <c r="F53" s="81"/>
      <c r="G53" s="456"/>
      <c r="H53" s="470"/>
      <c r="I53" s="471"/>
    </row>
    <row r="54" spans="1:9" s="2" customFormat="1" ht="20.25" customHeight="1">
      <c r="A54" s="86"/>
      <c r="B54" s="11" t="s">
        <v>54</v>
      </c>
      <c r="C54" s="390"/>
      <c r="D54" s="82"/>
      <c r="E54" s="82"/>
      <c r="F54" s="81"/>
      <c r="G54" s="456"/>
      <c r="H54" s="470"/>
      <c r="I54" s="471"/>
    </row>
    <row r="55" spans="1:9" s="2" customFormat="1" ht="20.25" customHeight="1">
      <c r="A55" s="86"/>
      <c r="B55" s="11" t="s">
        <v>55</v>
      </c>
      <c r="C55" s="390"/>
      <c r="D55" s="81"/>
      <c r="E55" s="81"/>
      <c r="F55" s="81"/>
      <c r="G55" s="456"/>
      <c r="H55" s="470"/>
      <c r="I55" s="471"/>
    </row>
    <row r="56" spans="1:9" s="2" customFormat="1" ht="20.25" customHeight="1">
      <c r="A56" s="86"/>
      <c r="B56" s="11" t="s">
        <v>56</v>
      </c>
      <c r="C56" s="390"/>
      <c r="D56" s="81"/>
      <c r="E56" s="81"/>
      <c r="F56" s="81"/>
      <c r="G56" s="456"/>
      <c r="H56" s="470"/>
      <c r="I56" s="471"/>
    </row>
    <row r="57" spans="1:9" s="2" customFormat="1" ht="21.75" customHeight="1">
      <c r="A57" s="86"/>
      <c r="B57" s="11" t="s">
        <v>57</v>
      </c>
      <c r="C57" s="391"/>
      <c r="D57" s="129"/>
      <c r="E57" s="129"/>
      <c r="F57" s="65"/>
      <c r="G57" s="456"/>
      <c r="H57" s="472"/>
      <c r="I57" s="473"/>
    </row>
    <row r="58" spans="1:9" s="2" customFormat="1" ht="90" customHeight="1">
      <c r="A58" s="56">
        <v>6</v>
      </c>
      <c r="B58" s="54" t="s">
        <v>124</v>
      </c>
      <c r="C58" s="414" t="s">
        <v>10</v>
      </c>
      <c r="D58" s="252"/>
      <c r="E58" s="252"/>
      <c r="F58" s="65"/>
      <c r="G58" s="445" t="s">
        <v>125</v>
      </c>
      <c r="H58" s="337" t="s">
        <v>132</v>
      </c>
      <c r="I58" s="337" t="s">
        <v>133</v>
      </c>
    </row>
    <row r="59" spans="1:9" s="2" customFormat="1" ht="21.75" customHeight="1">
      <c r="A59" s="86"/>
      <c r="B59" s="10" t="s">
        <v>2</v>
      </c>
      <c r="C59" s="390"/>
      <c r="D59" s="304">
        <f>D60+D61+D62+D63</f>
        <v>138488.436</v>
      </c>
      <c r="E59" s="319">
        <f>E60+E61+E62+E63</f>
        <v>123268.435</v>
      </c>
      <c r="F59" s="320">
        <f>E59/D59*100</f>
        <v>89.00991199005237</v>
      </c>
      <c r="G59" s="446"/>
      <c r="H59" s="338"/>
      <c r="I59" s="338"/>
    </row>
    <row r="60" spans="1:9" s="2" customFormat="1" ht="21.75" customHeight="1">
      <c r="A60" s="86"/>
      <c r="B60" s="11" t="s">
        <v>54</v>
      </c>
      <c r="C60" s="390"/>
      <c r="D60" s="318"/>
      <c r="E60" s="276"/>
      <c r="F60" s="276"/>
      <c r="G60" s="446"/>
      <c r="H60" s="338"/>
      <c r="I60" s="338"/>
    </row>
    <row r="61" spans="1:9" s="2" customFormat="1" ht="21.75" customHeight="1">
      <c r="A61" s="86"/>
      <c r="B61" s="11" t="s">
        <v>55</v>
      </c>
      <c r="C61" s="390"/>
      <c r="D61" s="318"/>
      <c r="E61" s="276"/>
      <c r="F61" s="276"/>
      <c r="G61" s="446"/>
      <c r="H61" s="338"/>
      <c r="I61" s="338"/>
    </row>
    <row r="62" spans="1:9" s="2" customFormat="1" ht="21.75" customHeight="1">
      <c r="A62" s="86"/>
      <c r="B62" s="11" t="s">
        <v>56</v>
      </c>
      <c r="C62" s="390"/>
      <c r="D62" s="21">
        <v>138488.436</v>
      </c>
      <c r="E62" s="276">
        <v>123268.435</v>
      </c>
      <c r="F62" s="320">
        <f>E62/D62*100</f>
        <v>89.00991199005237</v>
      </c>
      <c r="G62" s="446"/>
      <c r="H62" s="338"/>
      <c r="I62" s="338"/>
    </row>
    <row r="63" spans="1:9" s="2" customFormat="1" ht="21.75" customHeight="1">
      <c r="A63" s="86"/>
      <c r="B63" s="11" t="s">
        <v>57</v>
      </c>
      <c r="C63" s="391"/>
      <c r="D63" s="252"/>
      <c r="E63" s="252"/>
      <c r="F63" s="65"/>
      <c r="G63" s="447"/>
      <c r="H63" s="339"/>
      <c r="I63" s="339"/>
    </row>
    <row r="64" spans="1:9" s="2" customFormat="1" ht="239.25" customHeight="1">
      <c r="A64" s="56">
        <v>7</v>
      </c>
      <c r="B64" s="253" t="s">
        <v>11</v>
      </c>
      <c r="C64" s="414" t="s">
        <v>10</v>
      </c>
      <c r="D64" s="137"/>
      <c r="E64" s="137"/>
      <c r="F64" s="137"/>
      <c r="G64" s="358" t="s">
        <v>61</v>
      </c>
      <c r="H64" s="368"/>
      <c r="I64" s="368" t="s">
        <v>135</v>
      </c>
    </row>
    <row r="65" spans="1:9" s="2" customFormat="1" ht="20.25" customHeight="1">
      <c r="A65" s="86"/>
      <c r="B65" s="29" t="s">
        <v>2</v>
      </c>
      <c r="C65" s="390"/>
      <c r="D65" s="145">
        <f>SUM(D66+D67+D68+D69)</f>
        <v>44904.61</v>
      </c>
      <c r="E65" s="140">
        <f>SUM(E66+E67+E68+E69)</f>
        <v>42064.54</v>
      </c>
      <c r="F65" s="141">
        <f>SUM(E65/D65*100)</f>
        <v>93.67532643084975</v>
      </c>
      <c r="G65" s="359"/>
      <c r="H65" s="369"/>
      <c r="I65" s="369"/>
    </row>
    <row r="66" spans="1:9" s="2" customFormat="1" ht="20.25" customHeight="1">
      <c r="A66" s="86"/>
      <c r="B66" s="11" t="s">
        <v>54</v>
      </c>
      <c r="C66" s="390"/>
      <c r="D66" s="140"/>
      <c r="E66" s="140"/>
      <c r="F66" s="141"/>
      <c r="G66" s="359"/>
      <c r="H66" s="369"/>
      <c r="I66" s="369"/>
    </row>
    <row r="67" spans="1:9" s="2" customFormat="1" ht="20.25" customHeight="1">
      <c r="A67" s="86"/>
      <c r="B67" s="11" t="s">
        <v>55</v>
      </c>
      <c r="C67" s="390"/>
      <c r="D67" s="140"/>
      <c r="E67" s="140"/>
      <c r="F67" s="141"/>
      <c r="G67" s="359"/>
      <c r="H67" s="369"/>
      <c r="I67" s="369"/>
    </row>
    <row r="68" spans="1:9" s="2" customFormat="1" ht="20.25" customHeight="1">
      <c r="A68" s="86"/>
      <c r="B68" s="11" t="s">
        <v>56</v>
      </c>
      <c r="C68" s="390"/>
      <c r="D68" s="145">
        <v>44904.61</v>
      </c>
      <c r="E68" s="140">
        <v>42064.54</v>
      </c>
      <c r="F68" s="141">
        <f>SUM(E68/D68*100)</f>
        <v>93.67532643084975</v>
      </c>
      <c r="G68" s="359"/>
      <c r="H68" s="369"/>
      <c r="I68" s="369"/>
    </row>
    <row r="69" spans="1:9" s="2" customFormat="1" ht="20.25" customHeight="1">
      <c r="A69" s="86"/>
      <c r="B69" s="11" t="s">
        <v>57</v>
      </c>
      <c r="C69" s="391"/>
      <c r="D69" s="140"/>
      <c r="E69" s="140"/>
      <c r="F69" s="141"/>
      <c r="G69" s="367"/>
      <c r="H69" s="370"/>
      <c r="I69" s="370"/>
    </row>
    <row r="70" spans="1:9" s="2" customFormat="1" ht="20.25" customHeight="1">
      <c r="A70" s="155"/>
      <c r="B70" s="168" t="s">
        <v>35</v>
      </c>
      <c r="C70" s="189"/>
      <c r="D70" s="195">
        <f>SUM(D71:D74)</f>
        <v>238350.56</v>
      </c>
      <c r="E70" s="195">
        <f>SUM(E71:E74)</f>
        <v>232746.96000000002</v>
      </c>
      <c r="F70" s="164">
        <f>E70/D70*100</f>
        <v>97.64900908980454</v>
      </c>
      <c r="G70" s="165"/>
      <c r="H70" s="167"/>
      <c r="I70" s="190"/>
    </row>
    <row r="71" spans="1:9" s="2" customFormat="1" ht="20.25" customHeight="1">
      <c r="A71" s="191"/>
      <c r="B71" s="11" t="s">
        <v>54</v>
      </c>
      <c r="C71" s="192"/>
      <c r="D71" s="196">
        <v>0</v>
      </c>
      <c r="E71" s="196">
        <v>0</v>
      </c>
      <c r="F71" s="196"/>
      <c r="G71" s="149"/>
      <c r="H71" s="176"/>
      <c r="I71" s="193"/>
    </row>
    <row r="72" spans="1:9" s="2" customFormat="1" ht="20.25" customHeight="1">
      <c r="A72" s="191"/>
      <c r="B72" s="11" t="s">
        <v>55</v>
      </c>
      <c r="C72" s="192"/>
      <c r="D72" s="196">
        <f>SUM(D49+D55+D67)</f>
        <v>0</v>
      </c>
      <c r="E72" s="196">
        <f>SUM(E49+E55+E67)</f>
        <v>0</v>
      </c>
      <c r="F72" s="141"/>
      <c r="G72" s="174"/>
      <c r="H72" s="176"/>
      <c r="I72" s="193"/>
    </row>
    <row r="73" spans="1:9" s="2" customFormat="1" ht="20.25" customHeight="1">
      <c r="A73" s="191"/>
      <c r="B73" s="11" t="s">
        <v>56</v>
      </c>
      <c r="C73" s="192"/>
      <c r="D73" s="196">
        <f>SUM(D50+D56+D68)</f>
        <v>238350.56</v>
      </c>
      <c r="E73" s="196">
        <f>SUM(E50+E56+E68)</f>
        <v>232746.96000000002</v>
      </c>
      <c r="F73" s="141">
        <f>SUM(E73/D73*100)</f>
        <v>97.64900908980454</v>
      </c>
      <c r="G73" s="174"/>
      <c r="H73" s="176"/>
      <c r="I73" s="193"/>
    </row>
    <row r="74" spans="1:9" s="2" customFormat="1" ht="20.25" customHeight="1">
      <c r="A74" s="191"/>
      <c r="B74" s="11" t="s">
        <v>57</v>
      </c>
      <c r="C74" s="192"/>
      <c r="D74" s="196">
        <f>SUM(D51+D69+D57)</f>
        <v>0</v>
      </c>
      <c r="E74" s="196">
        <f>SUM(E51+E69+E57)</f>
        <v>0</v>
      </c>
      <c r="F74" s="141"/>
      <c r="G74" s="174"/>
      <c r="H74" s="176"/>
      <c r="I74" s="193"/>
    </row>
    <row r="75" spans="1:9" s="2" customFormat="1" ht="20.25" customHeight="1">
      <c r="A75" s="450" t="s">
        <v>178</v>
      </c>
      <c r="B75" s="451"/>
      <c r="C75" s="451"/>
      <c r="D75" s="451"/>
      <c r="E75" s="451"/>
      <c r="F75" s="451"/>
      <c r="G75" s="451"/>
      <c r="H75" s="451"/>
      <c r="I75" s="452"/>
    </row>
    <row r="76" spans="1:9" s="2" customFormat="1" ht="20.25" customHeight="1">
      <c r="A76" s="156"/>
      <c r="B76" s="184" t="s">
        <v>41</v>
      </c>
      <c r="C76" s="157"/>
      <c r="D76" s="158">
        <v>0</v>
      </c>
      <c r="E76" s="158">
        <v>0</v>
      </c>
      <c r="F76" s="164">
        <v>0</v>
      </c>
      <c r="G76" s="204"/>
      <c r="H76" s="159"/>
      <c r="I76" s="159"/>
    </row>
    <row r="77" spans="1:9" s="2" customFormat="1" ht="3" customHeight="1">
      <c r="A77" s="197"/>
      <c r="B77" s="11" t="s">
        <v>54</v>
      </c>
      <c r="C77" s="198"/>
      <c r="D77" s="199"/>
      <c r="E77" s="199"/>
      <c r="F77" s="200"/>
      <c r="G77" s="202"/>
      <c r="H77" s="201"/>
      <c r="I77" s="201"/>
    </row>
    <row r="78" spans="1:9" s="2" customFormat="1" ht="20.25" customHeight="1" hidden="1">
      <c r="A78" s="197"/>
      <c r="B78" s="11" t="s">
        <v>55</v>
      </c>
      <c r="C78" s="198"/>
      <c r="D78" s="199"/>
      <c r="E78" s="199"/>
      <c r="F78" s="200"/>
      <c r="G78" s="202"/>
      <c r="H78" s="201"/>
      <c r="I78" s="201"/>
    </row>
    <row r="79" spans="1:9" s="2" customFormat="1" ht="20.25" customHeight="1" hidden="1">
      <c r="A79" s="197"/>
      <c r="B79" s="11" t="s">
        <v>56</v>
      </c>
      <c r="C79" s="198"/>
      <c r="D79" s="199"/>
      <c r="E79" s="199"/>
      <c r="F79" s="205"/>
      <c r="G79" s="202"/>
      <c r="H79" s="201"/>
      <c r="I79" s="201"/>
    </row>
    <row r="80" spans="1:9" s="2" customFormat="1" ht="20.25" customHeight="1" hidden="1">
      <c r="A80" s="197"/>
      <c r="B80" s="11" t="s">
        <v>57</v>
      </c>
      <c r="C80" s="198"/>
      <c r="D80" s="199"/>
      <c r="E80" s="199"/>
      <c r="F80" s="141"/>
      <c r="G80" s="202"/>
      <c r="H80" s="201"/>
      <c r="I80" s="201"/>
    </row>
    <row r="81" spans="1:9" s="2" customFormat="1" ht="20.25" customHeight="1">
      <c r="A81" s="453" t="s">
        <v>74</v>
      </c>
      <c r="B81" s="399"/>
      <c r="C81" s="399"/>
      <c r="D81" s="399"/>
      <c r="E81" s="399"/>
      <c r="F81" s="399"/>
      <c r="G81" s="399"/>
      <c r="H81" s="399"/>
      <c r="I81" s="399"/>
    </row>
    <row r="82" spans="1:9" s="2" customFormat="1" ht="124.5" customHeight="1">
      <c r="A82" s="268">
        <v>8</v>
      </c>
      <c r="B82" s="54" t="s">
        <v>14</v>
      </c>
      <c r="C82" s="396" t="s">
        <v>33</v>
      </c>
      <c r="D82" s="138"/>
      <c r="E82" s="138"/>
      <c r="F82" s="139"/>
      <c r="G82" s="358" t="s">
        <v>126</v>
      </c>
      <c r="H82" s="364" t="s">
        <v>152</v>
      </c>
      <c r="I82" s="364" t="s">
        <v>153</v>
      </c>
    </row>
    <row r="83" spans="1:9" s="2" customFormat="1" ht="20.25" customHeight="1">
      <c r="A83" s="86"/>
      <c r="B83" s="10" t="s">
        <v>2</v>
      </c>
      <c r="C83" s="397"/>
      <c r="D83" s="140">
        <f>SUM(D84+D85+D86+D87)</f>
        <v>66598</v>
      </c>
      <c r="E83" s="145">
        <f>SUM(E84+E85+E86+E87)</f>
        <v>66524.38</v>
      </c>
      <c r="F83" s="141">
        <f>SUM(E83/D83*100)</f>
        <v>99.88945613982403</v>
      </c>
      <c r="G83" s="359"/>
      <c r="H83" s="365"/>
      <c r="I83" s="365"/>
    </row>
    <row r="84" spans="1:9" s="2" customFormat="1" ht="20.25" customHeight="1">
      <c r="A84" s="86"/>
      <c r="B84" s="11" t="s">
        <v>54</v>
      </c>
      <c r="C84" s="397"/>
      <c r="D84" s="140"/>
      <c r="E84" s="145"/>
      <c r="F84" s="141"/>
      <c r="G84" s="359"/>
      <c r="H84" s="365"/>
      <c r="I84" s="365"/>
    </row>
    <row r="85" spans="1:9" s="2" customFormat="1" ht="20.25" customHeight="1">
      <c r="A85" s="86"/>
      <c r="B85" s="11" t="s">
        <v>55</v>
      </c>
      <c r="C85" s="397"/>
      <c r="D85" s="140"/>
      <c r="E85" s="145"/>
      <c r="F85" s="141"/>
      <c r="G85" s="359"/>
      <c r="H85" s="365"/>
      <c r="I85" s="365"/>
    </row>
    <row r="86" spans="1:9" s="2" customFormat="1" ht="20.25" customHeight="1">
      <c r="A86" s="86"/>
      <c r="B86" s="11" t="s">
        <v>56</v>
      </c>
      <c r="C86" s="397"/>
      <c r="D86" s="140">
        <v>66598</v>
      </c>
      <c r="E86" s="145">
        <v>66524.38</v>
      </c>
      <c r="F86" s="141">
        <f>SUM(E86/D86*100)</f>
        <v>99.88945613982403</v>
      </c>
      <c r="G86" s="359"/>
      <c r="H86" s="365"/>
      <c r="I86" s="365"/>
    </row>
    <row r="87" spans="1:9" s="2" customFormat="1" ht="20.25" customHeight="1">
      <c r="A87" s="86"/>
      <c r="B87" s="11" t="s">
        <v>57</v>
      </c>
      <c r="C87" s="398"/>
      <c r="D87" s="140"/>
      <c r="E87" s="140"/>
      <c r="F87" s="141"/>
      <c r="G87" s="367"/>
      <c r="H87" s="366"/>
      <c r="I87" s="366"/>
    </row>
    <row r="88" spans="1:9" s="2" customFormat="1" ht="117.75" customHeight="1">
      <c r="A88" s="56">
        <v>9</v>
      </c>
      <c r="B88" s="55" t="s">
        <v>15</v>
      </c>
      <c r="C88" s="474" t="s">
        <v>47</v>
      </c>
      <c r="D88" s="140"/>
      <c r="E88" s="140"/>
      <c r="F88" s="141"/>
      <c r="G88" s="409" t="s">
        <v>127</v>
      </c>
      <c r="H88" s="448" t="s">
        <v>179</v>
      </c>
      <c r="I88" s="463" t="s">
        <v>68</v>
      </c>
    </row>
    <row r="89" spans="1:9" s="2" customFormat="1" ht="20.25" customHeight="1">
      <c r="A89" s="86"/>
      <c r="B89" s="20" t="s">
        <v>9</v>
      </c>
      <c r="C89" s="474"/>
      <c r="D89" s="140">
        <f>SUM(D90+D91+D92+D93)</f>
        <v>5177.54</v>
      </c>
      <c r="E89" s="140">
        <f>SUM(E90+E91+E92+E93)</f>
        <v>4767.67</v>
      </c>
      <c r="F89" s="141">
        <f>SUM(E89/D89*100)</f>
        <v>92.08369225539542</v>
      </c>
      <c r="G89" s="409"/>
      <c r="H89" s="424"/>
      <c r="I89" s="463"/>
    </row>
    <row r="90" spans="1:9" s="2" customFormat="1" ht="20.25" customHeight="1">
      <c r="A90" s="86"/>
      <c r="B90" s="11" t="s">
        <v>54</v>
      </c>
      <c r="C90" s="474"/>
      <c r="D90" s="140"/>
      <c r="E90" s="140"/>
      <c r="F90" s="141"/>
      <c r="G90" s="409"/>
      <c r="H90" s="424"/>
      <c r="I90" s="463"/>
    </row>
    <row r="91" spans="1:9" s="2" customFormat="1" ht="20.25" customHeight="1">
      <c r="A91" s="86"/>
      <c r="B91" s="11" t="s">
        <v>55</v>
      </c>
      <c r="C91" s="474"/>
      <c r="D91" s="140"/>
      <c r="E91" s="140"/>
      <c r="F91" s="141"/>
      <c r="G91" s="409"/>
      <c r="H91" s="424"/>
      <c r="I91" s="463"/>
    </row>
    <row r="92" spans="1:9" s="2" customFormat="1" ht="20.25" customHeight="1">
      <c r="A92" s="86"/>
      <c r="B92" s="11" t="s">
        <v>56</v>
      </c>
      <c r="C92" s="474"/>
      <c r="D92" s="140">
        <v>5177.54</v>
      </c>
      <c r="E92" s="140">
        <v>4767.67</v>
      </c>
      <c r="F92" s="141">
        <f>SUM(E92/D92*100)</f>
        <v>92.08369225539542</v>
      </c>
      <c r="G92" s="409"/>
      <c r="H92" s="424"/>
      <c r="I92" s="463"/>
    </row>
    <row r="93" spans="1:9" s="2" customFormat="1" ht="20.25" customHeight="1">
      <c r="A93" s="86"/>
      <c r="B93" s="69" t="s">
        <v>57</v>
      </c>
      <c r="C93" s="414"/>
      <c r="D93" s="140"/>
      <c r="E93" s="140"/>
      <c r="F93" s="141"/>
      <c r="G93" s="358"/>
      <c r="H93" s="384"/>
      <c r="I93" s="374"/>
    </row>
    <row r="94" spans="1:9" s="2" customFormat="1" ht="105" customHeight="1">
      <c r="A94" s="268">
        <v>10</v>
      </c>
      <c r="B94" s="54" t="s">
        <v>51</v>
      </c>
      <c r="C94" s="396" t="s">
        <v>47</v>
      </c>
      <c r="D94" s="138"/>
      <c r="E94" s="138"/>
      <c r="F94" s="139"/>
      <c r="G94" s="358" t="s">
        <v>128</v>
      </c>
      <c r="H94" s="374" t="s">
        <v>180</v>
      </c>
      <c r="I94" s="374" t="s">
        <v>168</v>
      </c>
    </row>
    <row r="95" spans="1:9" s="2" customFormat="1" ht="20.25" customHeight="1">
      <c r="A95" s="86"/>
      <c r="B95" s="10" t="s">
        <v>2</v>
      </c>
      <c r="C95" s="397"/>
      <c r="D95" s="140">
        <f>SUM(D96+D97+D98+D99)</f>
        <v>520</v>
      </c>
      <c r="E95" s="140">
        <f>SUM(E96+E97+E98+E99)</f>
        <v>269</v>
      </c>
      <c r="F95" s="141">
        <f>SUM(E95/D95*100)</f>
        <v>51.73076923076923</v>
      </c>
      <c r="G95" s="359"/>
      <c r="H95" s="422"/>
      <c r="I95" s="422"/>
    </row>
    <row r="96" spans="1:9" s="2" customFormat="1" ht="20.25" customHeight="1">
      <c r="A96" s="86"/>
      <c r="B96" s="11" t="s">
        <v>54</v>
      </c>
      <c r="C96" s="397"/>
      <c r="D96" s="140"/>
      <c r="E96" s="140"/>
      <c r="F96" s="141"/>
      <c r="G96" s="359"/>
      <c r="H96" s="422"/>
      <c r="I96" s="422"/>
    </row>
    <row r="97" spans="1:9" s="2" customFormat="1" ht="20.25" customHeight="1">
      <c r="A97" s="86"/>
      <c r="B97" s="11" t="s">
        <v>55</v>
      </c>
      <c r="C97" s="397"/>
      <c r="D97" s="140"/>
      <c r="E97" s="140"/>
      <c r="F97" s="141"/>
      <c r="G97" s="359"/>
      <c r="H97" s="422"/>
      <c r="I97" s="422"/>
    </row>
    <row r="98" spans="1:9" s="2" customFormat="1" ht="20.25" customHeight="1">
      <c r="A98" s="86"/>
      <c r="B98" s="11" t="s">
        <v>56</v>
      </c>
      <c r="C98" s="397"/>
      <c r="D98" s="140">
        <v>520</v>
      </c>
      <c r="E98" s="140">
        <v>269</v>
      </c>
      <c r="F98" s="141">
        <f>SUM(E98/D98*100)</f>
        <v>51.73076923076923</v>
      </c>
      <c r="G98" s="359"/>
      <c r="H98" s="422"/>
      <c r="I98" s="422"/>
    </row>
    <row r="99" spans="1:9" s="2" customFormat="1" ht="20.25" customHeight="1">
      <c r="A99" s="86"/>
      <c r="B99" s="11" t="s">
        <v>57</v>
      </c>
      <c r="C99" s="398"/>
      <c r="D99" s="206"/>
      <c r="E99" s="206"/>
      <c r="F99" s="207"/>
      <c r="G99" s="367"/>
      <c r="H99" s="423"/>
      <c r="I99" s="423"/>
    </row>
    <row r="100" spans="1:9" s="2" customFormat="1" ht="20.25" customHeight="1">
      <c r="A100" s="86"/>
      <c r="B100" s="162" t="s">
        <v>42</v>
      </c>
      <c r="C100" s="183"/>
      <c r="D100" s="195">
        <f>SUM(D101:D104)</f>
        <v>67118</v>
      </c>
      <c r="E100" s="195">
        <f>SUM(E101:E104)</f>
        <v>66793.38</v>
      </c>
      <c r="F100" s="164">
        <f>E100/D100*100</f>
        <v>99.5163443487589</v>
      </c>
      <c r="G100" s="165"/>
      <c r="H100" s="167"/>
      <c r="I100" s="167"/>
    </row>
    <row r="101" spans="1:9" s="2" customFormat="1" ht="20.25" customHeight="1">
      <c r="A101" s="86"/>
      <c r="B101" s="11" t="s">
        <v>54</v>
      </c>
      <c r="C101" s="208"/>
      <c r="D101" s="146">
        <f aca="true" t="shared" si="2" ref="D101:E103">SUM(D84+D96)</f>
        <v>0</v>
      </c>
      <c r="E101" s="146">
        <f t="shared" si="2"/>
        <v>0</v>
      </c>
      <c r="F101" s="146"/>
      <c r="G101" s="149"/>
      <c r="H101" s="150"/>
      <c r="I101" s="150"/>
    </row>
    <row r="102" spans="1:9" s="2" customFormat="1" ht="20.25" customHeight="1">
      <c r="A102" s="86"/>
      <c r="B102" s="11" t="s">
        <v>55</v>
      </c>
      <c r="C102" s="208"/>
      <c r="D102" s="146">
        <f t="shared" si="2"/>
        <v>0</v>
      </c>
      <c r="E102" s="146">
        <f t="shared" si="2"/>
        <v>0</v>
      </c>
      <c r="F102" s="146"/>
      <c r="G102" s="149"/>
      <c r="H102" s="150"/>
      <c r="I102" s="150"/>
    </row>
    <row r="103" spans="1:9" s="2" customFormat="1" ht="20.25" customHeight="1">
      <c r="A103" s="86"/>
      <c r="B103" s="11" t="s">
        <v>56</v>
      </c>
      <c r="C103" s="208"/>
      <c r="D103" s="146">
        <f t="shared" si="2"/>
        <v>67118</v>
      </c>
      <c r="E103" s="146">
        <f t="shared" si="2"/>
        <v>66793.38</v>
      </c>
      <c r="F103" s="146">
        <f>SUM(E103/D103*100)</f>
        <v>99.5163443487589</v>
      </c>
      <c r="G103" s="149"/>
      <c r="H103" s="150"/>
      <c r="I103" s="150"/>
    </row>
    <row r="104" spans="1:9" s="2" customFormat="1" ht="20.25" customHeight="1" thickBot="1">
      <c r="A104" s="86"/>
      <c r="B104" s="11" t="s">
        <v>57</v>
      </c>
      <c r="C104" s="208"/>
      <c r="D104" s="146"/>
      <c r="E104" s="146"/>
      <c r="F104" s="146"/>
      <c r="G104" s="149"/>
      <c r="H104" s="150"/>
      <c r="I104" s="150"/>
    </row>
    <row r="105" spans="1:9" s="3" customFormat="1" ht="34.5" customHeight="1">
      <c r="A105" s="475"/>
      <c r="B105" s="209" t="s">
        <v>45</v>
      </c>
      <c r="C105" s="210"/>
      <c r="D105" s="269">
        <f>SUM(D106:D109)</f>
        <v>1003082.7069999999</v>
      </c>
      <c r="E105" s="269">
        <f>SUM(E106:E109)</f>
        <v>986371.3899999999</v>
      </c>
      <c r="F105" s="211">
        <f>E105/D105*100</f>
        <v>98.33400407729289</v>
      </c>
      <c r="G105" s="212"/>
      <c r="H105" s="213"/>
      <c r="I105" s="213"/>
    </row>
    <row r="106" spans="1:9" s="3" customFormat="1" ht="20.25" customHeight="1">
      <c r="A106" s="476"/>
      <c r="B106" s="30" t="s">
        <v>54</v>
      </c>
      <c r="C106" s="66"/>
      <c r="D106" s="75">
        <f>SUM(D10+D22+D41+D71+D77+D101)</f>
        <v>1209.76</v>
      </c>
      <c r="E106" s="75">
        <f aca="true" t="shared" si="3" ref="D106:E109">SUM(E10+E22+E41+E71+E77+E101)</f>
        <v>1125.6</v>
      </c>
      <c r="F106" s="99">
        <f>E106/D106*100</f>
        <v>93.04324824758629</v>
      </c>
      <c r="G106" s="212"/>
      <c r="H106" s="213"/>
      <c r="I106" s="213"/>
    </row>
    <row r="107" spans="1:9" s="3" customFormat="1" ht="20.25" customHeight="1">
      <c r="A107" s="476"/>
      <c r="B107" s="30" t="s">
        <v>55</v>
      </c>
      <c r="C107" s="66"/>
      <c r="D107" s="75">
        <f t="shared" si="3"/>
        <v>0</v>
      </c>
      <c r="E107" s="75">
        <f t="shared" si="3"/>
        <v>0</v>
      </c>
      <c r="F107" s="99"/>
      <c r="G107" s="212"/>
      <c r="H107" s="213"/>
      <c r="I107" s="213"/>
    </row>
    <row r="108" spans="1:9" s="3" customFormat="1" ht="20.25" customHeight="1">
      <c r="A108" s="476"/>
      <c r="B108" s="30" t="s">
        <v>56</v>
      </c>
      <c r="C108" s="31"/>
      <c r="D108" s="75">
        <f t="shared" si="3"/>
        <v>1001872.9469999999</v>
      </c>
      <c r="E108" s="75">
        <f t="shared" si="3"/>
        <v>985245.7899999999</v>
      </c>
      <c r="F108" s="99">
        <f>E108/D108*100</f>
        <v>98.34039265659501</v>
      </c>
      <c r="G108" s="212"/>
      <c r="H108" s="213"/>
      <c r="I108" s="213"/>
    </row>
    <row r="109" spans="1:9" s="3" customFormat="1" ht="20.25" customHeight="1" thickBot="1">
      <c r="A109" s="477"/>
      <c r="B109" s="30" t="s">
        <v>57</v>
      </c>
      <c r="C109" s="31"/>
      <c r="D109" s="214">
        <f t="shared" si="3"/>
        <v>0</v>
      </c>
      <c r="E109" s="214">
        <f t="shared" si="3"/>
        <v>0</v>
      </c>
      <c r="F109" s="99"/>
      <c r="G109" s="212"/>
      <c r="H109" s="213"/>
      <c r="I109" s="213"/>
    </row>
    <row r="112" spans="4:5" ht="15.75">
      <c r="D112" s="215"/>
      <c r="E112" s="215"/>
    </row>
    <row r="113" ht="15.75">
      <c r="B113" s="467"/>
    </row>
    <row r="114" spans="2:4" ht="15.75">
      <c r="B114" s="467"/>
      <c r="D114" s="215"/>
    </row>
  </sheetData>
  <sheetProtection/>
  <mergeCells count="64">
    <mergeCell ref="I64:I69"/>
    <mergeCell ref="A15:A20"/>
    <mergeCell ref="C15:C20"/>
    <mergeCell ref="D15:F15"/>
    <mergeCell ref="G15:G20"/>
    <mergeCell ref="G27:G32"/>
    <mergeCell ref="C34:C39"/>
    <mergeCell ref="I46:I51"/>
    <mergeCell ref="H34:H39"/>
    <mergeCell ref="A105:A109"/>
    <mergeCell ref="G64:G69"/>
    <mergeCell ref="C58:C63"/>
    <mergeCell ref="C46:C51"/>
    <mergeCell ref="C52:C57"/>
    <mergeCell ref="G88:G93"/>
    <mergeCell ref="I88:I93"/>
    <mergeCell ref="D27:F27"/>
    <mergeCell ref="I27:I32"/>
    <mergeCell ref="B113:B114"/>
    <mergeCell ref="H52:I57"/>
    <mergeCell ref="C64:C69"/>
    <mergeCell ref="H58:H63"/>
    <mergeCell ref="I58:I63"/>
    <mergeCell ref="C88:C93"/>
    <mergeCell ref="H64:H69"/>
    <mergeCell ref="F5:I5"/>
    <mergeCell ref="D6:D7"/>
    <mergeCell ref="A1:I1"/>
    <mergeCell ref="A2:I2"/>
    <mergeCell ref="A3:F3"/>
    <mergeCell ref="A4:I4"/>
    <mergeCell ref="A5:A7"/>
    <mergeCell ref="B5:B7"/>
    <mergeCell ref="C5:C7"/>
    <mergeCell ref="H88:H93"/>
    <mergeCell ref="I82:I87"/>
    <mergeCell ref="D5:E5"/>
    <mergeCell ref="E6:E7"/>
    <mergeCell ref="H15:H20"/>
    <mergeCell ref="F6:F7"/>
    <mergeCell ref="G6:I6"/>
    <mergeCell ref="G34:G39"/>
    <mergeCell ref="A8:I8"/>
    <mergeCell ref="A14:I14"/>
    <mergeCell ref="A45:I45"/>
    <mergeCell ref="A26:I26"/>
    <mergeCell ref="I94:I99"/>
    <mergeCell ref="G82:G87"/>
    <mergeCell ref="G46:G51"/>
    <mergeCell ref="G52:G57"/>
    <mergeCell ref="G94:G99"/>
    <mergeCell ref="H94:H99"/>
    <mergeCell ref="H46:H51"/>
    <mergeCell ref="H82:H87"/>
    <mergeCell ref="C27:C32"/>
    <mergeCell ref="G58:G63"/>
    <mergeCell ref="I34:I39"/>
    <mergeCell ref="C94:C99"/>
    <mergeCell ref="C82:C87"/>
    <mergeCell ref="I15:I20"/>
    <mergeCell ref="H27:H32"/>
    <mergeCell ref="A75:I75"/>
    <mergeCell ref="A81:I81"/>
    <mergeCell ref="A33:I33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2011-10-20T00:32:56Z</cp:lastPrinted>
  <dcterms:created xsi:type="dcterms:W3CDTF">2006-09-28T05:33:49Z</dcterms:created>
  <dcterms:modified xsi:type="dcterms:W3CDTF">2017-03-16T22:50:20Z</dcterms:modified>
  <cp:category/>
  <cp:version/>
  <cp:contentType/>
  <cp:contentStatus/>
</cp:coreProperties>
</file>